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L:\07.Automobile_in_Cifre\2023\StatisticheItalia\Immat\CapitoloA\DaAggiornare\"/>
    </mc:Choice>
  </mc:AlternateContent>
  <xr:revisionPtr revIDLastSave="0" documentId="13_ncr:1_{E0631ED1-F497-4FAD-A7BC-D23024D971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1.VCL_dati_mensili (2019-2022)" sheetId="3" r:id="rId1"/>
    <sheet name="21.VCL_dati_mensili (2016-2019)" sheetId="1" r:id="rId2"/>
    <sheet name="21.VCL_dati_mensili (2011-2015)" sheetId="2" r:id="rId3"/>
  </sheets>
  <externalReferences>
    <externalReference r:id="rId4"/>
  </externalReferences>
  <definedNames>
    <definedName name="_xlnm.Print_Area" localSheetId="2">'21.VCL_dati_mensili (2011-2015)'!$A$1:$Y$23</definedName>
    <definedName name="_xlnm.Print_Area" localSheetId="1">'21.VCL_dati_mensili (2016-2019)'!$A$1:$U$26</definedName>
    <definedName name="_xlnm.Print_Area" localSheetId="0">'21.VCL_dati_mensili (2019-2022)'!$A$1:$F$26</definedName>
    <definedName name="Excel_BuiltIn_Print_Titles_12">'[1]12.autocaravan'!#REF!</definedName>
    <definedName name="Excel_BuiltIn_Print_Titles_13">#REF!</definedName>
    <definedName name="Excel_BuiltIn_Print_Titles_9">'[1]9.autovetture usate'!#REF!</definedName>
    <definedName name="_xlnm.Print_Titles" localSheetId="1">'21.VCL_dati_mensili (2016-2019)'!$A:$A,'21.VCL_dati_mensili (2016-2019)'!$2:$21</definedName>
    <definedName name="_xlnm.Print_Titles" localSheetId="0">'21.VCL_dati_mensili (2019-2022)'!$A:$A,'21.VCL_dati_mensili (2019-2022)'!$2:$21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3" l="1"/>
  <c r="H21" i="3"/>
  <c r="F21" i="3"/>
  <c r="F19" i="3"/>
  <c r="F18" i="3"/>
  <c r="F17" i="3"/>
  <c r="F16" i="3"/>
  <c r="F15" i="3"/>
  <c r="F14" i="3"/>
  <c r="F12" i="3"/>
  <c r="F11" i="3"/>
  <c r="F10" i="3"/>
  <c r="F9" i="3"/>
  <c r="F8" i="3"/>
  <c r="F7" i="3"/>
  <c r="G7" i="3"/>
  <c r="G8" i="3"/>
  <c r="G9" i="3"/>
  <c r="G10" i="3"/>
  <c r="G11" i="3"/>
  <c r="G12" i="3"/>
  <c r="G14" i="3"/>
  <c r="G15" i="3"/>
  <c r="G16" i="3"/>
  <c r="G17" i="3"/>
  <c r="G18" i="3"/>
  <c r="G19" i="3"/>
  <c r="B20" i="3"/>
  <c r="B13" i="3"/>
  <c r="B21" i="3" s="1"/>
  <c r="H19" i="3" l="1"/>
  <c r="H18" i="3"/>
  <c r="H17" i="3"/>
  <c r="H16" i="3"/>
  <c r="H15" i="3"/>
  <c r="H14" i="3"/>
  <c r="H13" i="3"/>
  <c r="H12" i="3"/>
  <c r="H11" i="3"/>
  <c r="H10" i="3"/>
  <c r="H9" i="3"/>
  <c r="H8" i="3"/>
  <c r="H7" i="3"/>
  <c r="D20" i="3"/>
  <c r="H20" i="3" s="1"/>
  <c r="C20" i="3"/>
  <c r="D13" i="3"/>
  <c r="C13" i="3"/>
  <c r="G20" i="3" l="1"/>
  <c r="F20" i="3"/>
  <c r="G13" i="3"/>
  <c r="F13" i="3"/>
  <c r="D21" i="3"/>
  <c r="C21" i="3"/>
  <c r="P20" i="1"/>
  <c r="O20" i="1"/>
  <c r="N20" i="1"/>
  <c r="L20" i="1"/>
  <c r="K20" i="1"/>
  <c r="J20" i="1"/>
  <c r="H20" i="1"/>
  <c r="G20" i="1"/>
  <c r="F20" i="1"/>
  <c r="D20" i="1"/>
  <c r="C20" i="1"/>
  <c r="B20" i="1"/>
  <c r="P13" i="1"/>
  <c r="O13" i="1"/>
  <c r="N13" i="1"/>
  <c r="L13" i="1"/>
  <c r="K13" i="1"/>
  <c r="J13" i="1"/>
  <c r="H13" i="1"/>
  <c r="G13" i="1"/>
  <c r="F13" i="1"/>
  <c r="D13" i="1"/>
  <c r="D21" i="1" s="1"/>
  <c r="C13" i="1"/>
  <c r="B13" i="1"/>
  <c r="J21" i="1" l="1"/>
  <c r="C21" i="1"/>
  <c r="K21" i="1"/>
  <c r="B21" i="1"/>
  <c r="L21" i="1"/>
  <c r="G21" i="1"/>
  <c r="N21" i="1"/>
  <c r="O21" i="1"/>
  <c r="P21" i="1"/>
  <c r="F21" i="1"/>
  <c r="H21" i="1"/>
  <c r="E19" i="1"/>
  <c r="R19" i="1" s="1"/>
  <c r="E18" i="1"/>
  <c r="R18" i="1" s="1"/>
  <c r="E17" i="1"/>
  <c r="R17" i="1" s="1"/>
  <c r="E16" i="1"/>
  <c r="R16" i="1" s="1"/>
  <c r="E15" i="1"/>
  <c r="R15" i="1" s="1"/>
  <c r="E14" i="1"/>
  <c r="E12" i="1"/>
  <c r="E11" i="1"/>
  <c r="E10" i="1"/>
  <c r="E9" i="1"/>
  <c r="R9" i="1" s="1"/>
  <c r="E8" i="1"/>
  <c r="E7" i="1"/>
  <c r="I19" i="1"/>
  <c r="I18" i="1"/>
  <c r="I17" i="1"/>
  <c r="I16" i="1"/>
  <c r="I15" i="1"/>
  <c r="I14" i="1"/>
  <c r="I12" i="1"/>
  <c r="I11" i="1"/>
  <c r="I10" i="1"/>
  <c r="I9" i="1"/>
  <c r="I8" i="1"/>
  <c r="I7" i="1"/>
  <c r="R11" i="1" l="1"/>
  <c r="R10" i="1"/>
  <c r="R12" i="1"/>
  <c r="I13" i="1"/>
  <c r="R14" i="1"/>
  <c r="E20" i="1"/>
  <c r="I20" i="1"/>
  <c r="S8" i="1"/>
  <c r="S10" i="1"/>
  <c r="R7" i="1"/>
  <c r="E13" i="1"/>
  <c r="R8" i="1"/>
  <c r="T19" i="2"/>
  <c r="S19" i="2"/>
  <c r="R19" i="2"/>
  <c r="P19" i="2"/>
  <c r="O19" i="2"/>
  <c r="N19" i="2"/>
  <c r="L19" i="2"/>
  <c r="K19" i="2"/>
  <c r="J19" i="2"/>
  <c r="H19" i="2"/>
  <c r="G19" i="2"/>
  <c r="F19" i="2"/>
  <c r="D19" i="2"/>
  <c r="C19" i="2"/>
  <c r="B19" i="2"/>
  <c r="U18" i="2"/>
  <c r="Q18" i="2"/>
  <c r="M18" i="2"/>
  <c r="I18" i="2"/>
  <c r="E18" i="2"/>
  <c r="U17" i="2"/>
  <c r="Q17" i="2"/>
  <c r="M17" i="2"/>
  <c r="I17" i="2"/>
  <c r="E17" i="2"/>
  <c r="U16" i="2"/>
  <c r="Q16" i="2"/>
  <c r="M16" i="2"/>
  <c r="I16" i="2"/>
  <c r="E16" i="2"/>
  <c r="U15" i="2"/>
  <c r="Q15" i="2"/>
  <c r="M15" i="2"/>
  <c r="I15" i="2"/>
  <c r="E15" i="2"/>
  <c r="U14" i="2"/>
  <c r="Q14" i="2"/>
  <c r="M14" i="2"/>
  <c r="I14" i="2"/>
  <c r="E14" i="2"/>
  <c r="U13" i="2"/>
  <c r="Q13" i="2"/>
  <c r="M13" i="2"/>
  <c r="I13" i="2"/>
  <c r="E13" i="2"/>
  <c r="U12" i="2"/>
  <c r="Q12" i="2"/>
  <c r="M12" i="2"/>
  <c r="I12" i="2"/>
  <c r="E12" i="2"/>
  <c r="U11" i="2"/>
  <c r="Q11" i="2"/>
  <c r="M11" i="2"/>
  <c r="I11" i="2"/>
  <c r="E11" i="2"/>
  <c r="U10" i="2"/>
  <c r="Q10" i="2"/>
  <c r="M10" i="2"/>
  <c r="I10" i="2"/>
  <c r="E10" i="2"/>
  <c r="V10" i="2" s="1"/>
  <c r="U9" i="2"/>
  <c r="Q9" i="2"/>
  <c r="M9" i="2"/>
  <c r="I9" i="2"/>
  <c r="W9" i="2" s="1"/>
  <c r="E9" i="2"/>
  <c r="U8" i="2"/>
  <c r="Q8" i="2"/>
  <c r="M8" i="2"/>
  <c r="I8" i="2"/>
  <c r="E8" i="2"/>
  <c r="U7" i="2"/>
  <c r="Q7" i="2"/>
  <c r="M7" i="2"/>
  <c r="I7" i="2"/>
  <c r="E7" i="2"/>
  <c r="M19" i="1"/>
  <c r="T19" i="1" s="1"/>
  <c r="M18" i="1"/>
  <c r="T18" i="1" s="1"/>
  <c r="M17" i="1"/>
  <c r="S17" i="1" s="1"/>
  <c r="M16" i="1"/>
  <c r="S16" i="1" s="1"/>
  <c r="M15" i="1"/>
  <c r="M14" i="1"/>
  <c r="S14" i="1" s="1"/>
  <c r="M12" i="1"/>
  <c r="S12" i="1" s="1"/>
  <c r="M11" i="1"/>
  <c r="M10" i="1"/>
  <c r="M9" i="1"/>
  <c r="M8" i="1"/>
  <c r="M7" i="1"/>
  <c r="Q19" i="1"/>
  <c r="U19" i="1" s="1"/>
  <c r="Q18" i="1"/>
  <c r="Q17" i="1"/>
  <c r="Q16" i="1"/>
  <c r="Q15" i="1"/>
  <c r="Q14" i="1"/>
  <c r="Q20" i="1" s="1"/>
  <c r="U20" i="1" s="1"/>
  <c r="Q12" i="1"/>
  <c r="Q11" i="1"/>
  <c r="Q10" i="1"/>
  <c r="Q9" i="1"/>
  <c r="Q8" i="1"/>
  <c r="Q7" i="1"/>
  <c r="V11" i="2" l="1"/>
  <c r="T9" i="1"/>
  <c r="T8" i="1"/>
  <c r="T10" i="1"/>
  <c r="Q13" i="1"/>
  <c r="T11" i="1"/>
  <c r="Y8" i="2"/>
  <c r="T12" i="1"/>
  <c r="S19" i="1"/>
  <c r="S9" i="1"/>
  <c r="S11" i="1"/>
  <c r="R20" i="1"/>
  <c r="Q21" i="1"/>
  <c r="U13" i="1"/>
  <c r="T14" i="1"/>
  <c r="M20" i="1"/>
  <c r="T20" i="1" s="1"/>
  <c r="T15" i="1"/>
  <c r="I21" i="1"/>
  <c r="T7" i="1"/>
  <c r="M13" i="1"/>
  <c r="T16" i="1"/>
  <c r="E21" i="1"/>
  <c r="R13" i="1"/>
  <c r="S7" i="1"/>
  <c r="S18" i="1"/>
  <c r="U8" i="1"/>
  <c r="T17" i="1"/>
  <c r="S15" i="1"/>
  <c r="Y18" i="2"/>
  <c r="Y9" i="2"/>
  <c r="Y12" i="2"/>
  <c r="U15" i="1"/>
  <c r="Y16" i="2"/>
  <c r="V18" i="2"/>
  <c r="U7" i="1"/>
  <c r="W7" i="2"/>
  <c r="W10" i="2"/>
  <c r="U18" i="1"/>
  <c r="Y10" i="2"/>
  <c r="W15" i="2"/>
  <c r="U17" i="1"/>
  <c r="V8" i="2"/>
  <c r="V12" i="2"/>
  <c r="X14" i="2"/>
  <c r="Y15" i="2"/>
  <c r="U10" i="1"/>
  <c r="X8" i="2"/>
  <c r="X9" i="2"/>
  <c r="W12" i="2"/>
  <c r="W13" i="2"/>
  <c r="U19" i="2"/>
  <c r="U11" i="1"/>
  <c r="U12" i="1"/>
  <c r="X15" i="2"/>
  <c r="U9" i="1"/>
  <c r="Q19" i="2"/>
  <c r="Y7" i="2"/>
  <c r="U14" i="1"/>
  <c r="X16" i="2"/>
  <c r="W17" i="2"/>
  <c r="W18" i="2"/>
  <c r="U16" i="1"/>
  <c r="X7" i="2"/>
  <c r="Y13" i="2"/>
  <c r="Y14" i="2"/>
  <c r="V16" i="2"/>
  <c r="X18" i="2"/>
  <c r="W11" i="2"/>
  <c r="X12" i="2"/>
  <c r="V13" i="2"/>
  <c r="X17" i="2"/>
  <c r="Y11" i="2"/>
  <c r="V7" i="2"/>
  <c r="W14" i="2"/>
  <c r="E19" i="2"/>
  <c r="V9" i="2"/>
  <c r="X13" i="2"/>
  <c r="V17" i="2"/>
  <c r="M19" i="2"/>
  <c r="I19" i="2"/>
  <c r="X11" i="2"/>
  <c r="V15" i="2"/>
  <c r="W16" i="2"/>
  <c r="W8" i="2"/>
  <c r="X10" i="2"/>
  <c r="V14" i="2"/>
  <c r="Y17" i="2"/>
  <c r="R21" i="1" l="1"/>
  <c r="M21" i="1"/>
  <c r="T21" i="1" s="1"/>
  <c r="T13" i="1"/>
  <c r="S21" i="1"/>
  <c r="U21" i="1"/>
  <c r="S13" i="1"/>
  <c r="S20" i="1"/>
  <c r="X19" i="2"/>
  <c r="Y19" i="2"/>
  <c r="W19" i="2"/>
  <c r="V19" i="2"/>
</calcChain>
</file>

<file path=xl/sharedStrings.xml><?xml version="1.0" encoding="utf-8"?>
<sst xmlns="http://schemas.openxmlformats.org/spreadsheetml/2006/main" count="125" uniqueCount="47">
  <si>
    <t>12/11</t>
  </si>
  <si>
    <t>13/12</t>
  </si>
  <si>
    <t>14/13</t>
  </si>
  <si>
    <t>15/14</t>
  </si>
  <si>
    <t>16/15</t>
  </si>
  <si>
    <t>17/16</t>
  </si>
  <si>
    <t>18/17</t>
  </si>
  <si>
    <t>IMMATRICOLAZIONI VEICOLI COMMERCIALI FINO A 3,5 T. PTT - ANDAMENTO MENSILE</t>
  </si>
  <si>
    <t>NEW  REGISTRATIONS LCV UP TO 3.5 t GVW - MONTHLY TREND</t>
  </si>
  <si>
    <t>Elaborazioni Anfia su dati del Ministero dei Trasporti presenti in archivio al 30/06/2017 (Aut. Min.D07161/H4).</t>
  </si>
  <si>
    <t>Prepared by Anfia on Ministry of Transports data as of June 30, 2017.</t>
  </si>
  <si>
    <r>
      <t>Mese/</t>
    </r>
    <r>
      <rPr>
        <b/>
        <i/>
        <sz val="9"/>
        <color theme="1" tint="0.14999847407452621"/>
        <rFont val="Trebuchet MS"/>
        <family val="2"/>
      </rPr>
      <t>Month</t>
    </r>
  </si>
  <si>
    <r>
      <t>Gennaio/</t>
    </r>
    <r>
      <rPr>
        <i/>
        <sz val="9"/>
        <color theme="1" tint="0.14999847407452621"/>
        <rFont val="Trebuchet MS"/>
        <family val="2"/>
      </rPr>
      <t>January</t>
    </r>
  </si>
  <si>
    <r>
      <t>Febbraio/</t>
    </r>
    <r>
      <rPr>
        <i/>
        <sz val="9"/>
        <color theme="1" tint="0.14999847407452621"/>
        <rFont val="Trebuchet MS"/>
        <family val="2"/>
      </rPr>
      <t>February</t>
    </r>
  </si>
  <si>
    <r>
      <t>Marzo/</t>
    </r>
    <r>
      <rPr>
        <i/>
        <sz val="9"/>
        <color theme="1" tint="0.14999847407452621"/>
        <rFont val="Trebuchet MS"/>
        <family val="2"/>
      </rPr>
      <t>March</t>
    </r>
  </si>
  <si>
    <r>
      <t>Aprile/</t>
    </r>
    <r>
      <rPr>
        <i/>
        <sz val="9"/>
        <color theme="1" tint="0.14999847407452621"/>
        <rFont val="Trebuchet MS"/>
        <family val="2"/>
      </rPr>
      <t>April</t>
    </r>
  </si>
  <si>
    <r>
      <t>Maggio/</t>
    </r>
    <r>
      <rPr>
        <i/>
        <sz val="9"/>
        <color theme="1" tint="0.14999847407452621"/>
        <rFont val="Trebuchet MS"/>
        <family val="2"/>
      </rPr>
      <t>May</t>
    </r>
  </si>
  <si>
    <r>
      <t>Giugno/</t>
    </r>
    <r>
      <rPr>
        <i/>
        <sz val="9"/>
        <color theme="1" tint="0.14999847407452621"/>
        <rFont val="Trebuchet MS"/>
        <family val="2"/>
      </rPr>
      <t>June</t>
    </r>
  </si>
  <si>
    <r>
      <t>Luglio/</t>
    </r>
    <r>
      <rPr>
        <i/>
        <sz val="9"/>
        <color theme="1" tint="0.14999847407452621"/>
        <rFont val="Trebuchet MS"/>
        <family val="2"/>
      </rPr>
      <t>July</t>
    </r>
  </si>
  <si>
    <r>
      <t>Agosto/</t>
    </r>
    <r>
      <rPr>
        <i/>
        <sz val="9"/>
        <color theme="1" tint="0.14999847407452621"/>
        <rFont val="Trebuchet MS"/>
        <family val="2"/>
      </rPr>
      <t>August</t>
    </r>
  </si>
  <si>
    <r>
      <t>Settembre/</t>
    </r>
    <r>
      <rPr>
        <i/>
        <sz val="9"/>
        <color theme="1" tint="0.14999847407452621"/>
        <rFont val="Trebuchet MS"/>
        <family val="2"/>
      </rPr>
      <t>September</t>
    </r>
  </si>
  <si>
    <r>
      <t>Ottobre/</t>
    </r>
    <r>
      <rPr>
        <i/>
        <sz val="9"/>
        <color theme="1" tint="0.14999847407452621"/>
        <rFont val="Trebuchet MS"/>
        <family val="2"/>
      </rPr>
      <t>October</t>
    </r>
  </si>
  <si>
    <r>
      <t>Novembre/</t>
    </r>
    <r>
      <rPr>
        <i/>
        <sz val="9"/>
        <color theme="1" tint="0.14999847407452621"/>
        <rFont val="Trebuchet MS"/>
        <family val="2"/>
      </rPr>
      <t>November</t>
    </r>
  </si>
  <si>
    <r>
      <t>Dicembre/</t>
    </r>
    <r>
      <rPr>
        <i/>
        <sz val="9"/>
        <color theme="1" tint="0.14999847407452621"/>
        <rFont val="Trebuchet MS"/>
        <family val="2"/>
      </rPr>
      <t>December</t>
    </r>
  </si>
  <si>
    <r>
      <t>Totale/</t>
    </r>
    <r>
      <rPr>
        <b/>
        <i/>
        <sz val="9"/>
        <color theme="1" tint="0.14999847407452621"/>
        <rFont val="Trebuchet MS"/>
        <family val="2"/>
      </rPr>
      <t>Total</t>
    </r>
  </si>
  <si>
    <r>
      <t xml:space="preserve">Totale/
</t>
    </r>
    <r>
      <rPr>
        <i/>
        <sz val="8"/>
        <color theme="1" tint="0.14999847407452621"/>
        <rFont val="Trebuchet MS"/>
        <family val="2"/>
      </rPr>
      <t>Total</t>
    </r>
  </si>
  <si>
    <r>
      <t xml:space="preserve">Nazionali/
</t>
    </r>
    <r>
      <rPr>
        <sz val="8"/>
        <color theme="1" tint="0.14999847407452621"/>
        <rFont val="Trebuchet MS"/>
        <family val="2"/>
      </rPr>
      <t>domestic makes</t>
    </r>
  </si>
  <si>
    <r>
      <t xml:space="preserve">Estere/
</t>
    </r>
    <r>
      <rPr>
        <sz val="8"/>
        <color theme="1" tint="0.14999847407452621"/>
        <rFont val="Trebuchet MS"/>
        <family val="2"/>
      </rPr>
      <t>foreign makes</t>
    </r>
  </si>
  <si>
    <r>
      <t>N.I. /</t>
    </r>
    <r>
      <rPr>
        <i/>
        <sz val="8"/>
        <rFont val="Trebuchet MS"/>
        <family val="2"/>
      </rPr>
      <t xml:space="preserve"> not 
identified</t>
    </r>
  </si>
  <si>
    <r>
      <t xml:space="preserve">var. % / </t>
    </r>
    <r>
      <rPr>
        <i/>
        <sz val="9"/>
        <color theme="1" tint="0.14999847407452621"/>
        <rFont val="Trebuchet MS"/>
        <family val="2"/>
      </rPr>
      <t>%chg</t>
    </r>
  </si>
  <si>
    <t>19/18</t>
  </si>
  <si>
    <r>
      <rPr>
        <b/>
        <sz val="9"/>
        <rFont val="Trebuchet MS"/>
        <family val="2"/>
      </rPr>
      <t>I°Semestre</t>
    </r>
    <r>
      <rPr>
        <i/>
        <sz val="9"/>
        <color theme="1" tint="0.14999847407452621"/>
        <rFont val="Trebuchet MS"/>
        <family val="2"/>
      </rPr>
      <t>/the first half</t>
    </r>
  </si>
  <si>
    <r>
      <rPr>
        <b/>
        <sz val="9"/>
        <rFont val="Trebuchet MS"/>
        <family val="2"/>
      </rPr>
      <t>II°Semestre</t>
    </r>
    <r>
      <rPr>
        <i/>
        <sz val="9"/>
        <color theme="1" tint="0.14999847407452621"/>
        <rFont val="Trebuchet MS"/>
        <family val="2"/>
      </rPr>
      <t>/the second half</t>
    </r>
  </si>
  <si>
    <t>var. % / %chg</t>
  </si>
  <si>
    <t>2015 IS</t>
  </si>
  <si>
    <t>2015 II S</t>
  </si>
  <si>
    <t>Elaborazioni Anfia su dati del Ministero dei Trasporti presenti in archivio al 31/03/2020 (Aut. Min.D07161/H4).</t>
  </si>
  <si>
    <t xml:space="preserve">Prepared by Anfia on Ministry of Transports data as of March 31, 2020. </t>
  </si>
  <si>
    <t>Nota - sono esclusi i VCL immatricolati come autovetture - sono incluse le autovetture immatricolate come autocarro (criterio ministeriale)</t>
  </si>
  <si>
    <t>Note - LCV registered as passenger cars ar not included - passenger cars registered like truck are included (ministerial criteria)</t>
  </si>
  <si>
    <r>
      <t xml:space="preserve">* Dati provvisori </t>
    </r>
    <r>
      <rPr>
        <i/>
        <sz val="8"/>
        <color theme="1" tint="0.14999847407452621"/>
        <rFont val="Trebuchet MS"/>
        <family val="2"/>
      </rPr>
      <t>/ * Provisional data</t>
    </r>
  </si>
  <si>
    <t>21/20</t>
  </si>
  <si>
    <t>20/19</t>
  </si>
  <si>
    <t>2022*</t>
  </si>
  <si>
    <t>Elaborazioni Anfia su dati del Ministero dei Trasporti presenti in archivio al 30/04/2023 (Aut. Min.D07161/H4).</t>
  </si>
  <si>
    <t xml:space="preserve">Prepared by Anfia on Ministry of Transports data as of April 30, 2023. 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</si>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</sst>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_ ;[Red]\-#,##0\ "/>
    <numFmt numFmtId="166" formatCode="_-* #,##0.00_-;\-* #,##0.00_-;_-* \-??_-;_-@_-"/>
    <numFmt numFmtId="167" formatCode="_-* #,##0_-;\-* #,##0_-;_-* \-_-;_-@_-"/>
    <numFmt numFmtId="168" formatCode="_-* #,##0_-;\-* #,##0_-;_-* &quot;-&quot;??_-;_-@_-"/>
  </numFmts>
  <fonts count="34" x14ac:knownFonts="1">
    <font>
      <sz val="10"/>
      <name val="Arial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i/>
      <sz val="8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9"/>
      <color theme="1"/>
      <name val="Trebuchet MS"/>
      <family val="2"/>
    </font>
    <font>
      <i/>
      <sz val="8"/>
      <color theme="1" tint="0.14999847407452621"/>
      <name val="Trebuchet MS"/>
      <family val="2"/>
    </font>
    <font>
      <b/>
      <sz val="8"/>
      <name val="Trebuchet MS"/>
      <family val="2"/>
    </font>
    <font>
      <b/>
      <i/>
      <sz val="9"/>
      <color theme="1" tint="0.14999847407452621"/>
      <name val="Trebuchet MS"/>
      <family val="2"/>
    </font>
    <font>
      <i/>
      <sz val="9"/>
      <color theme="1" tint="0.14999847407452621"/>
      <name val="Trebuchet MS"/>
      <family val="2"/>
    </font>
    <font>
      <b/>
      <sz val="11"/>
      <name val="Trebuchet MS"/>
      <family val="2"/>
    </font>
    <font>
      <i/>
      <sz val="11"/>
      <name val="Trebuchet MS"/>
      <family val="2"/>
    </font>
    <font>
      <sz val="8"/>
      <color theme="1" tint="0.14999847407452621"/>
      <name val="Trebuchet MS"/>
      <family val="2"/>
    </font>
    <font>
      <sz val="10"/>
      <color theme="0"/>
      <name val="Trebuchet MS"/>
      <family val="2"/>
    </font>
    <font>
      <sz val="8"/>
      <color theme="0"/>
      <name val="Trebuchet MS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8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/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6" fillId="3" borderId="1" applyNumberFormat="0" applyAlignment="0" applyProtection="0"/>
    <xf numFmtId="167" fontId="7" fillId="0" borderId="0" applyFill="0" applyBorder="0" applyAlignment="0" applyProtection="0"/>
    <xf numFmtId="166" fontId="7" fillId="0" borderId="0" applyFill="0" applyBorder="0" applyAlignment="0" applyProtection="0"/>
    <xf numFmtId="43" fontId="8" fillId="0" borderId="0" applyFont="0" applyFill="0" applyBorder="0" applyAlignment="0" applyProtection="0"/>
    <xf numFmtId="0" fontId="9" fillId="7" borderId="0" applyNumberFormat="0" applyBorder="0" applyAlignment="0" applyProtection="0"/>
    <xf numFmtId="0" fontId="8" fillId="0" borderId="0"/>
    <xf numFmtId="0" fontId="7" fillId="0" borderId="0"/>
    <xf numFmtId="0" fontId="8" fillId="0" borderId="0"/>
    <xf numFmtId="0" fontId="7" fillId="4" borderId="4" applyNumberFormat="0" applyFont="0" applyAlignment="0" applyProtection="0"/>
    <xf numFmtId="0" fontId="10" fillId="11" borderId="5" applyNumberFormat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</cellStyleXfs>
  <cellXfs count="107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3" fillId="0" borderId="0" xfId="0" applyFont="1"/>
    <xf numFmtId="165" fontId="21" fillId="18" borderId="15" xfId="0" applyNumberFormat="1" applyFont="1" applyFill="1" applyBorder="1" applyAlignment="1">
      <alignment vertical="center"/>
    </xf>
    <xf numFmtId="164" fontId="21" fillId="18" borderId="13" xfId="0" applyNumberFormat="1" applyFont="1" applyFill="1" applyBorder="1" applyAlignment="1">
      <alignment horizontal="right" vertical="center"/>
    </xf>
    <xf numFmtId="164" fontId="21" fillId="18" borderId="15" xfId="0" applyNumberFormat="1" applyFont="1" applyFill="1" applyBorder="1" applyAlignment="1">
      <alignment vertical="center"/>
    </xf>
    <xf numFmtId="164" fontId="21" fillId="0" borderId="15" xfId="0" applyNumberFormat="1" applyFont="1" applyBorder="1" applyAlignment="1">
      <alignment vertical="center"/>
    </xf>
    <xf numFmtId="164" fontId="22" fillId="0" borderId="0" xfId="0" applyNumberFormat="1" applyFont="1"/>
    <xf numFmtId="165" fontId="22" fillId="18" borderId="20" xfId="0" applyNumberFormat="1" applyFont="1" applyFill="1" applyBorder="1" applyAlignment="1">
      <alignment vertical="center"/>
    </xf>
    <xf numFmtId="164" fontId="24" fillId="18" borderId="21" xfId="0" applyNumberFormat="1" applyFont="1" applyFill="1" applyBorder="1" applyAlignment="1">
      <alignment vertical="center"/>
    </xf>
    <xf numFmtId="164" fontId="24" fillId="18" borderId="20" xfId="0" applyNumberFormat="1" applyFont="1" applyFill="1" applyBorder="1" applyAlignment="1">
      <alignment vertical="center"/>
    </xf>
    <xf numFmtId="164" fontId="24" fillId="18" borderId="22" xfId="0" applyNumberFormat="1" applyFont="1" applyFill="1" applyBorder="1" applyAlignment="1">
      <alignment vertical="center"/>
    </xf>
    <xf numFmtId="164" fontId="24" fillId="18" borderId="15" xfId="0" applyNumberFormat="1" applyFont="1" applyFill="1" applyBorder="1" applyAlignment="1">
      <alignment vertical="center"/>
    </xf>
    <xf numFmtId="164" fontId="24" fillId="18" borderId="18" xfId="0" applyNumberFormat="1" applyFont="1" applyFill="1" applyBorder="1" applyAlignment="1">
      <alignment vertical="center"/>
    </xf>
    <xf numFmtId="164" fontId="24" fillId="18" borderId="18" xfId="0" applyNumberFormat="1" applyFont="1" applyFill="1" applyBorder="1" applyAlignment="1">
      <alignment horizontal="right" vertical="center"/>
    </xf>
    <xf numFmtId="164" fontId="24" fillId="18" borderId="23" xfId="0" applyNumberFormat="1" applyFont="1" applyFill="1" applyBorder="1" applyAlignment="1">
      <alignment vertical="center"/>
    </xf>
    <xf numFmtId="164" fontId="21" fillId="18" borderId="13" xfId="0" applyNumberFormat="1" applyFont="1" applyFill="1" applyBorder="1" applyAlignment="1">
      <alignment vertical="center"/>
    </xf>
    <xf numFmtId="0" fontId="21" fillId="19" borderId="13" xfId="0" applyFont="1" applyFill="1" applyBorder="1" applyAlignment="1">
      <alignment horizontal="center" vertical="center"/>
    </xf>
    <xf numFmtId="49" fontId="22" fillId="0" borderId="18" xfId="0" applyNumberFormat="1" applyFont="1" applyBorder="1" applyAlignment="1">
      <alignment horizontal="left" indent="1"/>
    </xf>
    <xf numFmtId="49" fontId="22" fillId="0" borderId="19" xfId="0" applyNumberFormat="1" applyFont="1" applyBorder="1" applyAlignment="1">
      <alignment horizontal="left" indent="1"/>
    </xf>
    <xf numFmtId="49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2" fillId="0" borderId="25" xfId="0" applyFont="1" applyBorder="1" applyAlignment="1">
      <alignment horizontal="left" indent="1"/>
    </xf>
    <xf numFmtId="0" fontId="22" fillId="0" borderId="26" xfId="0" applyFont="1" applyBorder="1" applyAlignment="1">
      <alignment horizontal="left" indent="1"/>
    </xf>
    <xf numFmtId="0" fontId="22" fillId="0" borderId="27" xfId="0" applyFont="1" applyBorder="1" applyAlignment="1">
      <alignment horizontal="left" indent="1"/>
    </xf>
    <xf numFmtId="164" fontId="24" fillId="18" borderId="25" xfId="0" applyNumberFormat="1" applyFont="1" applyFill="1" applyBorder="1" applyAlignment="1">
      <alignment vertical="center"/>
    </xf>
    <xf numFmtId="164" fontId="24" fillId="18" borderId="26" xfId="0" applyNumberFormat="1" applyFont="1" applyFill="1" applyBorder="1" applyAlignment="1">
      <alignment vertical="center"/>
    </xf>
    <xf numFmtId="164" fontId="24" fillId="18" borderId="26" xfId="0" applyNumberFormat="1" applyFont="1" applyFill="1" applyBorder="1" applyAlignment="1">
      <alignment horizontal="right" vertical="center"/>
    </xf>
    <xf numFmtId="164" fontId="24" fillId="18" borderId="27" xfId="0" applyNumberFormat="1" applyFont="1" applyFill="1" applyBorder="1" applyAlignment="1">
      <alignment vertical="center"/>
    </xf>
    <xf numFmtId="164" fontId="24" fillId="0" borderId="26" xfId="0" applyNumberFormat="1" applyFont="1" applyBorder="1" applyAlignment="1">
      <alignment vertical="center"/>
    </xf>
    <xf numFmtId="164" fontId="24" fillId="0" borderId="27" xfId="0" applyNumberFormat="1" applyFont="1" applyBorder="1" applyAlignment="1">
      <alignment vertical="center"/>
    </xf>
    <xf numFmtId="164" fontId="24" fillId="18" borderId="31" xfId="0" applyNumberFormat="1" applyFont="1" applyFill="1" applyBorder="1" applyAlignment="1">
      <alignment horizontal="right" vertical="center"/>
    </xf>
    <xf numFmtId="164" fontId="24" fillId="18" borderId="32" xfId="0" applyNumberFormat="1" applyFont="1" applyFill="1" applyBorder="1" applyAlignment="1">
      <alignment horizontal="right" vertical="center"/>
    </xf>
    <xf numFmtId="164" fontId="24" fillId="18" borderId="33" xfId="0" applyNumberFormat="1" applyFont="1" applyFill="1" applyBorder="1" applyAlignment="1">
      <alignment horizontal="right" vertical="center"/>
    </xf>
    <xf numFmtId="164" fontId="24" fillId="18" borderId="25" xfId="0" applyNumberFormat="1" applyFont="1" applyFill="1" applyBorder="1" applyAlignment="1">
      <alignment horizontal="right" vertical="center"/>
    </xf>
    <xf numFmtId="164" fontId="24" fillId="18" borderId="27" xfId="0" applyNumberFormat="1" applyFont="1" applyFill="1" applyBorder="1" applyAlignment="1">
      <alignment horizontal="right" vertical="center"/>
    </xf>
    <xf numFmtId="0" fontId="26" fillId="19" borderId="13" xfId="0" applyFont="1" applyFill="1" applyBorder="1" applyAlignment="1">
      <alignment horizontal="center" vertical="center" wrapText="1"/>
    </xf>
    <xf numFmtId="0" fontId="26" fillId="19" borderId="11" xfId="0" applyFont="1" applyFill="1" applyBorder="1" applyAlignment="1">
      <alignment horizontal="center" vertical="center" wrapText="1"/>
    </xf>
    <xf numFmtId="0" fontId="21" fillId="19" borderId="13" xfId="0" quotePrefix="1" applyFont="1" applyFill="1" applyBorder="1" applyAlignment="1">
      <alignment horizontal="center" vertical="center"/>
    </xf>
    <xf numFmtId="0" fontId="21" fillId="19" borderId="12" xfId="0" quotePrefix="1" applyFont="1" applyFill="1" applyBorder="1" applyAlignment="1">
      <alignment horizontal="center" vertical="center"/>
    </xf>
    <xf numFmtId="0" fontId="26" fillId="19" borderId="12" xfId="0" applyFont="1" applyFill="1" applyBorder="1" applyAlignment="1">
      <alignment horizontal="center" vertical="center" wrapText="1"/>
    </xf>
    <xf numFmtId="168" fontId="22" fillId="18" borderId="25" xfId="0" applyNumberFormat="1" applyFont="1" applyFill="1" applyBorder="1" applyAlignment="1">
      <alignment horizontal="right" vertical="center" indent="1"/>
    </xf>
    <xf numFmtId="168" fontId="22" fillId="18" borderId="26" xfId="0" applyNumberFormat="1" applyFont="1" applyFill="1" applyBorder="1" applyAlignment="1">
      <alignment horizontal="right" vertical="center" indent="1"/>
    </xf>
    <xf numFmtId="168" fontId="22" fillId="18" borderId="27" xfId="0" applyNumberFormat="1" applyFont="1" applyFill="1" applyBorder="1" applyAlignment="1">
      <alignment horizontal="right" vertical="center" indent="1"/>
    </xf>
    <xf numFmtId="168" fontId="21" fillId="18" borderId="13" xfId="0" applyNumberFormat="1" applyFont="1" applyFill="1" applyBorder="1" applyAlignment="1">
      <alignment horizontal="right" vertical="center" indent="1"/>
    </xf>
    <xf numFmtId="168" fontId="21" fillId="18" borderId="13" xfId="0" applyNumberFormat="1" applyFont="1" applyFill="1" applyBorder="1" applyAlignment="1">
      <alignment vertical="center"/>
    </xf>
    <xf numFmtId="168" fontId="22" fillId="18" borderId="28" xfId="0" applyNumberFormat="1" applyFont="1" applyFill="1" applyBorder="1" applyAlignment="1">
      <alignment horizontal="right" vertical="center" indent="1"/>
    </xf>
    <xf numFmtId="168" fontId="22" fillId="18" borderId="29" xfId="0" applyNumberFormat="1" applyFont="1" applyFill="1" applyBorder="1" applyAlignment="1">
      <alignment horizontal="right" vertical="center" indent="1"/>
    </xf>
    <xf numFmtId="168" fontId="22" fillId="18" borderId="30" xfId="0" applyNumberFormat="1" applyFont="1" applyFill="1" applyBorder="1" applyAlignment="1">
      <alignment horizontal="right" vertical="center" indent="1"/>
    </xf>
    <xf numFmtId="168" fontId="21" fillId="18" borderId="15" xfId="0" applyNumberFormat="1" applyFont="1" applyFill="1" applyBorder="1" applyAlignment="1">
      <alignment vertical="center"/>
    </xf>
    <xf numFmtId="168" fontId="22" fillId="18" borderId="18" xfId="0" applyNumberFormat="1" applyFont="1" applyFill="1" applyBorder="1" applyAlignment="1">
      <alignment horizontal="right" vertical="center"/>
    </xf>
    <xf numFmtId="168" fontId="21" fillId="18" borderId="13" xfId="0" applyNumberFormat="1" applyFont="1" applyFill="1" applyBorder="1" applyAlignment="1">
      <alignment horizontal="right" vertical="center"/>
    </xf>
    <xf numFmtId="168" fontId="22" fillId="18" borderId="20" xfId="0" applyNumberFormat="1" applyFont="1" applyFill="1" applyBorder="1" applyAlignment="1">
      <alignment vertical="center"/>
    </xf>
    <xf numFmtId="165" fontId="22" fillId="18" borderId="25" xfId="0" applyNumberFormat="1" applyFont="1" applyFill="1" applyBorder="1" applyAlignment="1">
      <alignment horizontal="right" vertical="center"/>
    </xf>
    <xf numFmtId="165" fontId="22" fillId="18" borderId="26" xfId="0" applyNumberFormat="1" applyFont="1" applyFill="1" applyBorder="1" applyAlignment="1">
      <alignment horizontal="right" vertical="center"/>
    </xf>
    <xf numFmtId="165" fontId="22" fillId="18" borderId="27" xfId="0" applyNumberFormat="1" applyFont="1" applyFill="1" applyBorder="1" applyAlignment="1">
      <alignment horizontal="right" vertical="center"/>
    </xf>
    <xf numFmtId="165" fontId="21" fillId="18" borderId="15" xfId="0" applyNumberFormat="1" applyFont="1" applyFill="1" applyBorder="1" applyAlignment="1">
      <alignment horizontal="right" vertical="center"/>
    </xf>
    <xf numFmtId="168" fontId="22" fillId="0" borderId="18" xfId="0" applyNumberFormat="1" applyFont="1" applyBorder="1" applyAlignment="1">
      <alignment horizontal="right" vertical="center"/>
    </xf>
    <xf numFmtId="168" fontId="22" fillId="18" borderId="23" xfId="0" applyNumberFormat="1" applyFont="1" applyFill="1" applyBorder="1" applyAlignment="1">
      <alignment horizontal="right" vertical="center"/>
    </xf>
    <xf numFmtId="165" fontId="22" fillId="18" borderId="22" xfId="0" applyNumberFormat="1" applyFont="1" applyFill="1" applyBorder="1" applyAlignment="1">
      <alignment vertical="center"/>
    </xf>
    <xf numFmtId="168" fontId="22" fillId="0" borderId="23" xfId="0" applyNumberFormat="1" applyFont="1" applyBorder="1" applyAlignment="1">
      <alignment horizontal="right" vertical="center"/>
    </xf>
    <xf numFmtId="168" fontId="22" fillId="18" borderId="22" xfId="0" applyNumberFormat="1" applyFont="1" applyFill="1" applyBorder="1" applyAlignment="1">
      <alignment vertical="center"/>
    </xf>
    <xf numFmtId="168" fontId="22" fillId="18" borderId="13" xfId="0" applyNumberFormat="1" applyFont="1" applyFill="1" applyBorder="1" applyAlignment="1">
      <alignment horizontal="right" vertical="center"/>
    </xf>
    <xf numFmtId="164" fontId="24" fillId="18" borderId="13" xfId="0" applyNumberFormat="1" applyFont="1" applyFill="1" applyBorder="1" applyAlignment="1">
      <alignment vertical="center"/>
    </xf>
    <xf numFmtId="49" fontId="22" fillId="0" borderId="23" xfId="0" applyNumberFormat="1" applyFont="1" applyBorder="1" applyAlignment="1">
      <alignment horizontal="left" indent="1"/>
    </xf>
    <xf numFmtId="164" fontId="24" fillId="18" borderId="23" xfId="0" applyNumberFormat="1" applyFont="1" applyFill="1" applyBorder="1" applyAlignment="1">
      <alignment horizontal="right" vertical="center"/>
    </xf>
    <xf numFmtId="49" fontId="22" fillId="0" borderId="34" xfId="0" applyNumberFormat="1" applyFont="1" applyBorder="1" applyAlignment="1">
      <alignment horizontal="left" indent="1"/>
    </xf>
    <xf numFmtId="168" fontId="22" fillId="18" borderId="34" xfId="0" applyNumberFormat="1" applyFont="1" applyFill="1" applyBorder="1" applyAlignment="1">
      <alignment horizontal="right" vertical="center"/>
    </xf>
    <xf numFmtId="165" fontId="22" fillId="18" borderId="21" xfId="0" applyNumberFormat="1" applyFont="1" applyFill="1" applyBorder="1" applyAlignment="1">
      <alignment vertical="center"/>
    </xf>
    <xf numFmtId="168" fontId="22" fillId="0" borderId="34" xfId="0" applyNumberFormat="1" applyFont="1" applyBorder="1" applyAlignment="1">
      <alignment horizontal="right" vertical="center"/>
    </xf>
    <xf numFmtId="164" fontId="24" fillId="18" borderId="34" xfId="0" applyNumberFormat="1" applyFont="1" applyFill="1" applyBorder="1" applyAlignment="1">
      <alignment vertical="center"/>
    </xf>
    <xf numFmtId="164" fontId="24" fillId="18" borderId="34" xfId="0" applyNumberFormat="1" applyFont="1" applyFill="1" applyBorder="1" applyAlignment="1">
      <alignment horizontal="right" vertical="center"/>
    </xf>
    <xf numFmtId="164" fontId="24" fillId="18" borderId="13" xfId="0" applyNumberFormat="1" applyFont="1" applyFill="1" applyBorder="1" applyAlignment="1">
      <alignment horizontal="right" vertical="center"/>
    </xf>
    <xf numFmtId="49" fontId="22" fillId="0" borderId="13" xfId="0" applyNumberFormat="1" applyFont="1" applyBorder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0" applyFont="1"/>
    <xf numFmtId="168" fontId="22" fillId="18" borderId="34" xfId="0" applyNumberFormat="1" applyFont="1" applyFill="1" applyBorder="1" applyAlignment="1">
      <alignment vertical="center"/>
    </xf>
    <xf numFmtId="168" fontId="22" fillId="18" borderId="21" xfId="0" applyNumberFormat="1" applyFont="1" applyFill="1" applyBorder="1" applyAlignment="1">
      <alignment vertical="center"/>
    </xf>
    <xf numFmtId="168" fontId="22" fillId="0" borderId="34" xfId="0" applyNumberFormat="1" applyFont="1" applyBorder="1" applyAlignment="1">
      <alignment vertical="center"/>
    </xf>
    <xf numFmtId="0" fontId="21" fillId="19" borderId="12" xfId="0" applyFont="1" applyFill="1" applyBorder="1" applyAlignment="1">
      <alignment horizontal="center" vertical="center"/>
    </xf>
    <xf numFmtId="168" fontId="21" fillId="18" borderId="0" xfId="0" applyNumberFormat="1" applyFont="1" applyFill="1" applyAlignment="1">
      <alignment horizontal="right" vertical="center"/>
    </xf>
    <xf numFmtId="164" fontId="21" fillId="18" borderId="0" xfId="0" applyNumberFormat="1" applyFont="1" applyFill="1" applyAlignment="1">
      <alignment vertical="center"/>
    </xf>
    <xf numFmtId="164" fontId="24" fillId="18" borderId="0" xfId="0" applyNumberFormat="1" applyFont="1" applyFill="1" applyAlignment="1">
      <alignment vertical="center"/>
    </xf>
    <xf numFmtId="0" fontId="25" fillId="0" borderId="0" xfId="0" applyFont="1" applyAlignment="1">
      <alignment horizontal="left"/>
    </xf>
    <xf numFmtId="0" fontId="23" fillId="18" borderId="0" xfId="0" applyFont="1" applyFill="1" applyAlignment="1">
      <alignment horizontal="left"/>
    </xf>
    <xf numFmtId="0" fontId="20" fillId="18" borderId="0" xfId="0" applyFont="1" applyFill="1" applyAlignment="1">
      <alignment horizontal="left" vertical="top"/>
    </xf>
    <xf numFmtId="0" fontId="23" fillId="0" borderId="0" xfId="0" applyFont="1" applyAlignment="1">
      <alignment horizontal="left"/>
    </xf>
    <xf numFmtId="0" fontId="21" fillId="19" borderId="16" xfId="0" applyFont="1" applyFill="1" applyBorder="1" applyAlignment="1">
      <alignment horizontal="center"/>
    </xf>
    <xf numFmtId="0" fontId="21" fillId="19" borderId="13" xfId="0" applyFont="1" applyFill="1" applyBorder="1" applyAlignment="1">
      <alignment horizontal="center"/>
    </xf>
    <xf numFmtId="0" fontId="29" fillId="0" borderId="0" xfId="0" applyFont="1"/>
    <xf numFmtId="49" fontId="23" fillId="0" borderId="24" xfId="0" applyNumberFormat="1" applyFont="1" applyBorder="1" applyAlignment="1">
      <alignment horizontal="left"/>
    </xf>
    <xf numFmtId="0" fontId="30" fillId="0" borderId="0" xfId="0" applyFont="1" applyAlignment="1">
      <alignment horizontal="left"/>
    </xf>
    <xf numFmtId="0" fontId="21" fillId="20" borderId="10" xfId="0" applyFont="1" applyFill="1" applyBorder="1" applyAlignment="1">
      <alignment horizontal="left" vertical="center" indent="1"/>
    </xf>
    <xf numFmtId="0" fontId="22" fillId="20" borderId="17" xfId="0" applyFont="1" applyFill="1" applyBorder="1" applyAlignment="1">
      <alignment horizontal="left" vertical="center" indent="1"/>
    </xf>
    <xf numFmtId="0" fontId="21" fillId="19" borderId="16" xfId="0" applyFont="1" applyFill="1" applyBorder="1" applyAlignment="1">
      <alignment horizontal="center"/>
    </xf>
    <xf numFmtId="0" fontId="21" fillId="19" borderId="15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3" fillId="18" borderId="0" xfId="0" applyFont="1" applyFill="1" applyAlignment="1">
      <alignment horizontal="left"/>
    </xf>
    <xf numFmtId="0" fontId="20" fillId="18" borderId="0" xfId="0" applyFont="1" applyFill="1" applyAlignment="1">
      <alignment horizontal="left" vertical="top"/>
    </xf>
    <xf numFmtId="0" fontId="23" fillId="0" borderId="0" xfId="0" applyFont="1" applyAlignment="1">
      <alignment horizontal="left"/>
    </xf>
    <xf numFmtId="0" fontId="21" fillId="19" borderId="14" xfId="0" applyFont="1" applyFill="1" applyBorder="1" applyAlignment="1">
      <alignment horizontal="center"/>
    </xf>
    <xf numFmtId="0" fontId="23" fillId="18" borderId="24" xfId="0" applyFont="1" applyFill="1" applyBorder="1" applyAlignment="1">
      <alignment horizontal="left"/>
    </xf>
    <xf numFmtId="0" fontId="20" fillId="18" borderId="0" xfId="0" applyFont="1" applyFill="1" applyAlignment="1">
      <alignment horizontal="left" vertical="center"/>
    </xf>
    <xf numFmtId="0" fontId="21" fillId="19" borderId="13" xfId="0" applyFont="1" applyFill="1" applyBorder="1" applyAlignment="1">
      <alignment horizontal="center"/>
    </xf>
  </cellXfs>
  <cellStyles count="48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 [0] 2" xfId="29" xr:uid="{00000000-0005-0000-0000-00001C000000}"/>
    <cellStyle name="Migliaia 2" xfId="30" xr:uid="{00000000-0005-0000-0000-00001D000000}"/>
    <cellStyle name="Migliaia 3" xfId="31" xr:uid="{00000000-0005-0000-0000-00001E000000}"/>
    <cellStyle name="Neutrale" xfId="32" builtinId="28" customBuiltin="1"/>
    <cellStyle name="Normale" xfId="0" builtinId="0"/>
    <cellStyle name="Normale 2" xfId="33" xr:uid="{00000000-0005-0000-0000-000021000000}"/>
    <cellStyle name="Normale 2 2 2" xfId="34" xr:uid="{00000000-0005-0000-0000-000022000000}"/>
    <cellStyle name="Normale 3" xfId="35" xr:uid="{00000000-0005-0000-0000-000023000000}"/>
    <cellStyle name="Nota" xfId="36" builtinId="10" customBuiltin="1"/>
    <cellStyle name="Output" xfId="37" builtinId="21" customBuiltin="1"/>
    <cellStyle name="Testo avviso" xfId="38" builtinId="11" customBuiltin="1"/>
    <cellStyle name="Testo descrittivo" xfId="39" builtinId="53" customBuiltin="1"/>
    <cellStyle name="Titolo" xfId="40" builtinId="15" customBuiltin="1"/>
    <cellStyle name="Titolo 1" xfId="41" builtinId="16" customBuiltin="1"/>
    <cellStyle name="Titolo 2" xfId="42" builtinId="17" customBuiltin="1"/>
    <cellStyle name="Titolo 3" xfId="43" builtinId="18" customBuiltin="1"/>
    <cellStyle name="Titolo 4" xfId="44" builtinId="19" customBuiltin="1"/>
    <cellStyle name="Totale" xfId="45" builtinId="25" customBuiltin="1"/>
    <cellStyle name="Valore non valido" xfId="46" builtinId="27" customBuiltin="1"/>
    <cellStyle name="Valore valido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1092892</xdr:colOff>
      <xdr:row>3</xdr:row>
      <xdr:rowOff>72497</xdr:rowOff>
    </xdr:to>
    <xdr:pic>
      <xdr:nvPicPr>
        <xdr:cNvPr id="2" name="Picture 5" descr="Logo ANFIA PANTONE">
          <a:extLst>
            <a:ext uri="{FF2B5EF4-FFF2-40B4-BE49-F238E27FC236}">
              <a16:creationId xmlns:a16="http://schemas.microsoft.com/office/drawing/2014/main" id="{D9AAF517-169A-40F2-8F97-D4DAE80B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64317" cy="65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1092892</xdr:colOff>
      <xdr:row>3</xdr:row>
      <xdr:rowOff>72497</xdr:rowOff>
    </xdr:to>
    <xdr:pic>
      <xdr:nvPicPr>
        <xdr:cNvPr id="2" name="Picture 5" descr="Logo ANFIA PANTONE">
          <a:extLst>
            <a:ext uri="{FF2B5EF4-FFF2-40B4-BE49-F238E27FC236}">
              <a16:creationId xmlns:a16="http://schemas.microsoft.com/office/drawing/2014/main" id="{3955256D-D54C-44C6-9658-A2EC37C2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64317" cy="65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1092892</xdr:colOff>
      <xdr:row>3</xdr:row>
      <xdr:rowOff>72497</xdr:rowOff>
    </xdr:to>
    <xdr:pic>
      <xdr:nvPicPr>
        <xdr:cNvPr id="2" name="Picture 5" descr="Logo ANFIA PANTONE">
          <a:extLst>
            <a:ext uri="{FF2B5EF4-FFF2-40B4-BE49-F238E27FC236}">
              <a16:creationId xmlns:a16="http://schemas.microsoft.com/office/drawing/2014/main" id="{B95DCA4F-1FB6-4AD5-8D38-8501510E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64317" cy="65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NI%20PORTALE%20AUTO%20IN%20CIFRE%202016/areariservata/StatisticheItalia/Immat/CapitoloA/EXPORT_IM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Indice"/>
      <sheetName val="2.anno"/>
      <sheetName val="3.mese"/>
      <sheetName val="4.marca"/>
      <sheetName val="5.paesi di destinazione"/>
      <sheetName val="6.DATI DOGANALI"/>
      <sheetName val="7.settore automotive"/>
      <sheetName val="8.autovetture nuove"/>
      <sheetName val="9.autovetture usate"/>
      <sheetName val="10.veicoli industriali nuovi"/>
      <sheetName val="11.veicoli industriali usati"/>
      <sheetName val="12.autocaravan"/>
      <sheetName val="13.rimorchi"/>
      <sheetName val="14.anni_import"/>
      <sheetName val="15.anno_parti"/>
      <sheetName val="16.parti_paesi"/>
      <sheetName val="17.parti_macro famiglie merci"/>
      <sheetName val="18.parti_prodotti"/>
      <sheetName val="19.Natura dei d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A80B2-3B66-4805-9974-AF89F6CC06C4}">
  <dimension ref="A2:I26"/>
  <sheetViews>
    <sheetView showGridLines="0" tabSelected="1" zoomScaleNormal="100" workbookViewId="0">
      <pane ySplit="6" topLeftCell="A7" activePane="bottomLeft" state="frozen"/>
      <selection pane="bottomLeft"/>
    </sheetView>
  </sheetViews>
  <sheetFormatPr defaultRowHeight="15" x14ac:dyDescent="0.3"/>
  <cols>
    <col min="1" max="1" width="24" style="1" bestFit="1" customWidth="1"/>
    <col min="2" max="3" width="8.42578125" style="1" bestFit="1" customWidth="1"/>
    <col min="4" max="5" width="8.7109375" style="1" bestFit="1" customWidth="1"/>
    <col min="6" max="6" width="5.7109375" style="1" bestFit="1" customWidth="1"/>
    <col min="7" max="7" width="5.7109375" style="75" bestFit="1" customWidth="1"/>
    <col min="8" max="8" width="5.7109375" style="1" bestFit="1" customWidth="1"/>
    <col min="9" max="16384" width="9.140625" style="1"/>
  </cols>
  <sheetData>
    <row r="2" spans="1:9" ht="16.5" x14ac:dyDescent="0.3">
      <c r="B2" s="91" t="s">
        <v>7</v>
      </c>
      <c r="C2" s="91"/>
      <c r="D2" s="91"/>
      <c r="E2" s="91"/>
      <c r="F2" s="91"/>
    </row>
    <row r="3" spans="1:9" ht="16.5" x14ac:dyDescent="0.3">
      <c r="B3" s="93" t="s">
        <v>8</v>
      </c>
      <c r="C3" s="93"/>
      <c r="D3" s="93"/>
      <c r="E3" s="93"/>
      <c r="F3" s="93"/>
    </row>
    <row r="5" spans="1:9" ht="15.75" x14ac:dyDescent="0.35">
      <c r="A5" s="94" t="s">
        <v>11</v>
      </c>
      <c r="B5" s="89" t="s">
        <v>43</v>
      </c>
      <c r="C5" s="89">
        <v>2021</v>
      </c>
      <c r="D5" s="89">
        <v>2020</v>
      </c>
      <c r="E5" s="90">
        <v>2019</v>
      </c>
      <c r="F5" s="96" t="s">
        <v>33</v>
      </c>
      <c r="G5" s="103"/>
      <c r="H5" s="97"/>
    </row>
    <row r="6" spans="1:9" ht="27" x14ac:dyDescent="0.3">
      <c r="A6" s="95"/>
      <c r="B6" s="41" t="s">
        <v>25</v>
      </c>
      <c r="C6" s="41" t="s">
        <v>25</v>
      </c>
      <c r="D6" s="41" t="s">
        <v>25</v>
      </c>
      <c r="E6" s="41" t="s">
        <v>25</v>
      </c>
      <c r="F6" s="18" t="s">
        <v>46</v>
      </c>
      <c r="G6" s="18" t="s">
        <v>41</v>
      </c>
      <c r="H6" s="18" t="s">
        <v>42</v>
      </c>
      <c r="I6" s="75"/>
    </row>
    <row r="7" spans="1:9" ht="15.75" x14ac:dyDescent="0.35">
      <c r="A7" s="67" t="s">
        <v>12</v>
      </c>
      <c r="B7" s="78">
        <v>12127</v>
      </c>
      <c r="C7" s="78">
        <v>11724</v>
      </c>
      <c r="D7" s="80">
        <v>13208</v>
      </c>
      <c r="E7" s="69">
        <v>13529</v>
      </c>
      <c r="F7" s="71">
        <f>(B7-C7)/C7*100</f>
        <v>3.4373933810986008</v>
      </c>
      <c r="G7" s="71">
        <f>(C7-D7)/D7*100</f>
        <v>-11.235614778921866</v>
      </c>
      <c r="H7" s="71">
        <f>(D7-E7)/E7*100</f>
        <v>-2.3726809076797988</v>
      </c>
      <c r="I7" s="75"/>
    </row>
    <row r="8" spans="1:9" ht="15.75" x14ac:dyDescent="0.35">
      <c r="A8" s="19" t="s">
        <v>13</v>
      </c>
      <c r="B8" s="51">
        <v>15146</v>
      </c>
      <c r="C8" s="51">
        <v>15940</v>
      </c>
      <c r="D8" s="58">
        <v>14412</v>
      </c>
      <c r="E8" s="9">
        <v>15249</v>
      </c>
      <c r="F8" s="14">
        <f>(B8-C8)/C8*100</f>
        <v>-4.9811794228356332</v>
      </c>
      <c r="G8" s="14">
        <f>(C8-D8)/D8*100</f>
        <v>10.602275881210103</v>
      </c>
      <c r="H8" s="14">
        <f>(D8-E8)/E8*100</f>
        <v>-5.4888845170175093</v>
      </c>
      <c r="I8" s="75"/>
    </row>
    <row r="9" spans="1:9" ht="15.75" x14ac:dyDescent="0.35">
      <c r="A9" s="19" t="s">
        <v>14</v>
      </c>
      <c r="B9" s="51">
        <v>16841</v>
      </c>
      <c r="C9" s="51">
        <v>18081</v>
      </c>
      <c r="D9" s="58">
        <v>4933</v>
      </c>
      <c r="E9" s="9">
        <v>17186</v>
      </c>
      <c r="F9" s="14">
        <f>(B9-C9)/C9*100</f>
        <v>-6.8580277639511094</v>
      </c>
      <c r="G9" s="14">
        <f>(C9-D9)/D9*100</f>
        <v>266.5315224001622</v>
      </c>
      <c r="H9" s="14">
        <f>(D9-E9)/E9*100</f>
        <v>-71.296404049807975</v>
      </c>
      <c r="I9" s="75"/>
    </row>
    <row r="10" spans="1:9" ht="15.75" x14ac:dyDescent="0.35">
      <c r="A10" s="19" t="s">
        <v>15</v>
      </c>
      <c r="B10" s="51">
        <v>14299</v>
      </c>
      <c r="C10" s="51">
        <v>16725</v>
      </c>
      <c r="D10" s="58">
        <v>1567</v>
      </c>
      <c r="E10" s="9">
        <v>15397</v>
      </c>
      <c r="F10" s="14">
        <f>(B10-C10)/C10*100</f>
        <v>-14.505231689088191</v>
      </c>
      <c r="G10" s="14">
        <f>(C10-D10)/D10*100</f>
        <v>967.32610082961071</v>
      </c>
      <c r="H10" s="14">
        <f>(D10-E10)/E10*100</f>
        <v>-89.822692732350461</v>
      </c>
      <c r="I10" s="75"/>
    </row>
    <row r="11" spans="1:9" ht="15.75" x14ac:dyDescent="0.35">
      <c r="A11" s="19" t="s">
        <v>16</v>
      </c>
      <c r="B11" s="51">
        <v>15792</v>
      </c>
      <c r="C11" s="51">
        <v>17834</v>
      </c>
      <c r="D11" s="58">
        <v>11426</v>
      </c>
      <c r="E11" s="9">
        <v>17770</v>
      </c>
      <c r="F11" s="14">
        <f>(B11-C11)/C11*100</f>
        <v>-11.450039250869127</v>
      </c>
      <c r="G11" s="14">
        <f>(C11-D11)/D11*100</f>
        <v>56.082618589182566</v>
      </c>
      <c r="H11" s="14">
        <f>(D11-E11)/E11*100</f>
        <v>-35.700619020821613</v>
      </c>
      <c r="I11" s="76"/>
    </row>
    <row r="12" spans="1:9" ht="15.75" x14ac:dyDescent="0.35">
      <c r="A12" s="65" t="s">
        <v>17</v>
      </c>
      <c r="B12" s="59">
        <v>13097</v>
      </c>
      <c r="C12" s="59">
        <v>17180</v>
      </c>
      <c r="D12" s="61">
        <v>15959</v>
      </c>
      <c r="E12" s="60">
        <v>16893</v>
      </c>
      <c r="F12" s="16">
        <f>(B12-C12)/C12*100</f>
        <v>-23.766006984866124</v>
      </c>
      <c r="G12" s="16">
        <f>(C12-D12)/D12*100</f>
        <v>7.6508553167491691</v>
      </c>
      <c r="H12" s="16">
        <f>(D12-E12)/E12*100</f>
        <v>-5.5289173030249215</v>
      </c>
      <c r="I12" s="75" t="s">
        <v>34</v>
      </c>
    </row>
    <row r="13" spans="1:9" ht="15.75" x14ac:dyDescent="0.35">
      <c r="A13" s="74" t="s">
        <v>31</v>
      </c>
      <c r="B13" s="63">
        <f t="shared" ref="B13" si="0">SUM(B7:B12)</f>
        <v>87302</v>
      </c>
      <c r="C13" s="63">
        <f t="shared" ref="C13:D13" si="1">SUM(C7:C12)</f>
        <v>97484</v>
      </c>
      <c r="D13" s="63">
        <f t="shared" si="1"/>
        <v>61505</v>
      </c>
      <c r="E13" s="63">
        <v>96024</v>
      </c>
      <c r="F13" s="64">
        <f>(B13-C13)/C13*100</f>
        <v>-10.444790940051702</v>
      </c>
      <c r="G13" s="64">
        <f>(C13-D13)/D13*100</f>
        <v>58.497683115193887</v>
      </c>
      <c r="H13" s="64">
        <f>(D13-E13)/E13*100</f>
        <v>-35.948304590519037</v>
      </c>
      <c r="I13" s="75">
        <v>63450</v>
      </c>
    </row>
    <row r="14" spans="1:9" ht="15.75" x14ac:dyDescent="0.35">
      <c r="A14" s="67" t="s">
        <v>18</v>
      </c>
      <c r="B14" s="68">
        <v>12746</v>
      </c>
      <c r="C14" s="68">
        <v>15788</v>
      </c>
      <c r="D14" s="70">
        <v>17776</v>
      </c>
      <c r="E14" s="69">
        <v>15208</v>
      </c>
      <c r="F14" s="71">
        <f>(B14-C14)/C14*100</f>
        <v>-19.267798327843934</v>
      </c>
      <c r="G14" s="71">
        <f>(C14-D14)/D14*100</f>
        <v>-11.183618361836183</v>
      </c>
      <c r="H14" s="71">
        <f>(D14-E14)/E14*100</f>
        <v>16.885849552866912</v>
      </c>
      <c r="I14" s="75"/>
    </row>
    <row r="15" spans="1:9" ht="15.75" x14ac:dyDescent="0.35">
      <c r="A15" s="19" t="s">
        <v>19</v>
      </c>
      <c r="B15" s="51">
        <v>8032</v>
      </c>
      <c r="C15" s="51">
        <v>9137</v>
      </c>
      <c r="D15" s="58">
        <v>9650</v>
      </c>
      <c r="E15" s="9">
        <v>9367</v>
      </c>
      <c r="F15" s="14">
        <f>(B15-C15)/C15*100</f>
        <v>-12.093685016963992</v>
      </c>
      <c r="G15" s="14">
        <f>(C15-D15)/D15*100</f>
        <v>-5.3160621761658033</v>
      </c>
      <c r="H15" s="14">
        <f>(D15-E15)/E15*100</f>
        <v>3.0212447955588768</v>
      </c>
      <c r="I15" s="75"/>
    </row>
    <row r="16" spans="1:9" ht="15.75" x14ac:dyDescent="0.35">
      <c r="A16" s="19" t="s">
        <v>20</v>
      </c>
      <c r="B16" s="51">
        <v>12315</v>
      </c>
      <c r="C16" s="51">
        <v>14197</v>
      </c>
      <c r="D16" s="58">
        <v>16004</v>
      </c>
      <c r="E16" s="53">
        <v>13647</v>
      </c>
      <c r="F16" s="14">
        <f>(B16-C16)/C16*100</f>
        <v>-13.256321758117911</v>
      </c>
      <c r="G16" s="14">
        <f>(C16-D16)/D16*100</f>
        <v>-11.290927268182955</v>
      </c>
      <c r="H16" s="14">
        <f>(D16-E16)/E16*100</f>
        <v>17.271195134461788</v>
      </c>
      <c r="I16" s="75"/>
    </row>
    <row r="17" spans="1:9" ht="15.75" x14ac:dyDescent="0.35">
      <c r="A17" s="19" t="s">
        <v>21</v>
      </c>
      <c r="B17" s="51">
        <v>13669</v>
      </c>
      <c r="C17" s="51">
        <v>14787</v>
      </c>
      <c r="D17" s="58">
        <v>18648</v>
      </c>
      <c r="E17" s="53">
        <v>17125</v>
      </c>
      <c r="F17" s="14">
        <f>(B17-C17)/C17*100</f>
        <v>-7.5606952052478524</v>
      </c>
      <c r="G17" s="14">
        <f>(C17-D17)/D17*100</f>
        <v>-20.704633204633204</v>
      </c>
      <c r="H17" s="14">
        <f>(D17-E17)/E17*100</f>
        <v>8.8934306569343065</v>
      </c>
      <c r="I17" s="75"/>
    </row>
    <row r="18" spans="1:9" ht="15.75" x14ac:dyDescent="0.35">
      <c r="A18" s="19" t="s">
        <v>22</v>
      </c>
      <c r="B18" s="51">
        <v>12629</v>
      </c>
      <c r="C18" s="51">
        <v>15420</v>
      </c>
      <c r="D18" s="58">
        <v>17927</v>
      </c>
      <c r="E18" s="53">
        <v>16493</v>
      </c>
      <c r="F18" s="14">
        <f>(B18-C18)/C18*100</f>
        <v>-18.099870298313878</v>
      </c>
      <c r="G18" s="14">
        <f>(C18-D18)/D18*100</f>
        <v>-13.984492664695711</v>
      </c>
      <c r="H18" s="14">
        <f>(D18-E18)/E18*100</f>
        <v>8.6945977081185948</v>
      </c>
      <c r="I18" s="75"/>
    </row>
    <row r="19" spans="1:9" ht="15.75" x14ac:dyDescent="0.35">
      <c r="A19" s="20" t="s">
        <v>23</v>
      </c>
      <c r="B19" s="59">
        <v>14114</v>
      </c>
      <c r="C19" s="59">
        <v>16561</v>
      </c>
      <c r="D19" s="61">
        <v>18080</v>
      </c>
      <c r="E19" s="62">
        <v>19959</v>
      </c>
      <c r="F19" s="16">
        <f>(B19-C19)/C19*100</f>
        <v>-14.775677797234465</v>
      </c>
      <c r="G19" s="16">
        <f>(C19-D19)/D19*100</f>
        <v>-8.4015486725663706</v>
      </c>
      <c r="H19" s="16">
        <f>(D19-E19)/E19*100</f>
        <v>-9.4142993135928652</v>
      </c>
      <c r="I19" s="75" t="s">
        <v>35</v>
      </c>
    </row>
    <row r="20" spans="1:9" ht="15.75" x14ac:dyDescent="0.35">
      <c r="A20" s="74" t="s">
        <v>32</v>
      </c>
      <c r="B20" s="63">
        <f>SUM(B14:B19)</f>
        <v>73505</v>
      </c>
      <c r="C20" s="63">
        <f>SUM(C14:C19)</f>
        <v>85890</v>
      </c>
      <c r="D20" s="63">
        <f t="shared" ref="D20" si="2">SUM(D14:D19)</f>
        <v>98085</v>
      </c>
      <c r="E20" s="63">
        <v>91799</v>
      </c>
      <c r="F20" s="64">
        <f>(B20-C20)/C20*100</f>
        <v>-14.419606473396204</v>
      </c>
      <c r="G20" s="64">
        <f>(C20-D20)/D20*100</f>
        <v>-12.433093745220981</v>
      </c>
      <c r="H20" s="64">
        <f>(D20-E20)/E20*100</f>
        <v>6.8475691456333951</v>
      </c>
      <c r="I20" s="75">
        <v>69319</v>
      </c>
    </row>
    <row r="21" spans="1:9" x14ac:dyDescent="0.3">
      <c r="A21" s="21" t="s">
        <v>24</v>
      </c>
      <c r="B21" s="52">
        <f t="shared" ref="B21" si="3">B13+B20</f>
        <v>160807</v>
      </c>
      <c r="C21" s="52">
        <f t="shared" ref="C21:D21" si="4">C13+C20</f>
        <v>183374</v>
      </c>
      <c r="D21" s="52">
        <f t="shared" si="4"/>
        <v>159590</v>
      </c>
      <c r="E21" s="52">
        <v>187823</v>
      </c>
      <c r="F21" s="17">
        <f>(B21-C21)/C21*100</f>
        <v>-12.306542912299454</v>
      </c>
      <c r="G21" s="17">
        <f t="shared" ref="G21:H21" si="5">(C21-D21)/D21*100</f>
        <v>14.903189422896171</v>
      </c>
      <c r="H21" s="17">
        <f t="shared" si="5"/>
        <v>-15.031705382194938</v>
      </c>
    </row>
    <row r="22" spans="1:9" x14ac:dyDescent="0.3">
      <c r="A22" s="92" t="s">
        <v>40</v>
      </c>
      <c r="B22" s="92"/>
      <c r="C22" s="82"/>
      <c r="D22" s="82"/>
      <c r="E22" s="83"/>
      <c r="F22" s="83"/>
    </row>
    <row r="23" spans="1:9" s="3" customFormat="1" ht="13.5" x14ac:dyDescent="0.3">
      <c r="A23" s="86" t="s">
        <v>38</v>
      </c>
      <c r="B23" s="86"/>
      <c r="C23" s="86"/>
      <c r="D23" s="86"/>
      <c r="E23" s="86"/>
      <c r="F23" s="86"/>
      <c r="G23" s="77"/>
    </row>
    <row r="24" spans="1:9" s="3" customFormat="1" ht="13.5" x14ac:dyDescent="0.3">
      <c r="A24" s="87" t="s">
        <v>39</v>
      </c>
      <c r="B24" s="87"/>
      <c r="C24" s="87"/>
      <c r="D24" s="87"/>
      <c r="E24" s="87"/>
      <c r="F24" s="87"/>
      <c r="G24" s="77"/>
    </row>
    <row r="25" spans="1:9" x14ac:dyDescent="0.3">
      <c r="A25" s="88" t="s">
        <v>44</v>
      </c>
      <c r="B25" s="88"/>
      <c r="C25" s="88"/>
      <c r="D25" s="88"/>
      <c r="E25" s="88"/>
      <c r="F25" s="88"/>
    </row>
    <row r="26" spans="1:9" x14ac:dyDescent="0.3">
      <c r="A26" s="85" t="s">
        <v>45</v>
      </c>
      <c r="B26" s="85"/>
      <c r="C26" s="85"/>
      <c r="D26" s="85"/>
      <c r="E26" s="85"/>
      <c r="F26" s="85"/>
    </row>
  </sheetData>
  <mergeCells count="4">
    <mergeCell ref="A22:B22"/>
    <mergeCell ref="B3:F3"/>
    <mergeCell ref="A5:A6"/>
    <mergeCell ref="F5:H5"/>
  </mergeCells>
  <pageMargins left="0.74803149606299213" right="7.874015748031496E-2" top="0.74803149606299213" bottom="0.74803149606299213" header="0.31496062992125984" footer="0.31496062992125984"/>
  <pageSetup paperSize="9" scale="75" fitToWidth="0" fitToHeight="0" orientation="landscape" r:id="rId1"/>
  <headerFooter>
    <oddFooter>&amp;L&amp;"Trebuchet MS,Grassetto"Statistiche Italia - IMMATRICOLAZIONI
Automobile in Cifre
&amp;C&amp;"Trebuchet MS,Normale"&amp;9&amp;P/&amp;N&amp;R&amp;"Arial,Grassetto"
&amp;"Trebuchet MS,Grassetto"ANFIA - Studi e Statistiche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2:V26"/>
  <sheetViews>
    <sheetView showGridLines="0" zoomScaleNormal="100" workbookViewId="0">
      <pane ySplit="6" topLeftCell="A7" activePane="bottomLeft" state="frozen"/>
      <selection pane="bottomLeft" activeCell="F22" sqref="F22"/>
    </sheetView>
  </sheetViews>
  <sheetFormatPr defaultRowHeight="15" x14ac:dyDescent="0.3"/>
  <cols>
    <col min="1" max="1" width="24" style="1" bestFit="1" customWidth="1"/>
    <col min="2" max="2" width="8.42578125" style="1" bestFit="1" customWidth="1"/>
    <col min="3" max="3" width="8.7109375" style="1" customWidth="1"/>
    <col min="4" max="4" width="8.140625" style="1" bestFit="1" customWidth="1"/>
    <col min="5" max="5" width="8.7109375" style="1" bestFit="1" customWidth="1"/>
    <col min="6" max="6" width="8.42578125" style="1" bestFit="1" customWidth="1"/>
    <col min="7" max="7" width="8.7109375" style="1" customWidth="1"/>
    <col min="8" max="8" width="8.140625" style="1" bestFit="1" customWidth="1"/>
    <col min="9" max="9" width="8.7109375" style="1" bestFit="1" customWidth="1"/>
    <col min="10" max="10" width="8.42578125" style="1" bestFit="1" customWidth="1"/>
    <col min="11" max="11" width="8.7109375" style="1" customWidth="1"/>
    <col min="12" max="12" width="8.140625" style="1" bestFit="1" customWidth="1"/>
    <col min="13" max="13" width="8.7109375" style="1" bestFit="1" customWidth="1"/>
    <col min="14" max="14" width="8.42578125" style="1" bestFit="1" customWidth="1"/>
    <col min="15" max="15" width="8.7109375" style="1" customWidth="1"/>
    <col min="16" max="16" width="8.140625" style="1" bestFit="1" customWidth="1"/>
    <col min="17" max="17" width="8.7109375" style="1" bestFit="1" customWidth="1"/>
    <col min="18" max="21" width="5.7109375" style="1" bestFit="1" customWidth="1"/>
    <col min="22" max="22" width="9.140625" style="75"/>
    <col min="23" max="16384" width="9.140625" style="1"/>
  </cols>
  <sheetData>
    <row r="2" spans="1:22" ht="16.5" x14ac:dyDescent="0.3">
      <c r="B2" s="99" t="s">
        <v>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2" ht="16.5" x14ac:dyDescent="0.3">
      <c r="B3" s="93" t="s">
        <v>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2" ht="15.75" x14ac:dyDescent="0.35">
      <c r="P4" s="8"/>
    </row>
    <row r="5" spans="1:22" ht="15.75" x14ac:dyDescent="0.35">
      <c r="A5" s="94" t="s">
        <v>11</v>
      </c>
      <c r="B5" s="96">
        <v>2019</v>
      </c>
      <c r="C5" s="103"/>
      <c r="D5" s="103"/>
      <c r="E5" s="97"/>
      <c r="F5" s="96">
        <v>2018</v>
      </c>
      <c r="G5" s="103"/>
      <c r="H5" s="103"/>
      <c r="I5" s="97"/>
      <c r="J5" s="96">
        <v>2017</v>
      </c>
      <c r="K5" s="103"/>
      <c r="L5" s="103"/>
      <c r="M5" s="97"/>
      <c r="N5" s="96">
        <v>2016</v>
      </c>
      <c r="O5" s="103"/>
      <c r="P5" s="103"/>
      <c r="Q5" s="97"/>
      <c r="R5" s="96" t="s">
        <v>33</v>
      </c>
      <c r="S5" s="103"/>
      <c r="T5" s="103"/>
      <c r="U5" s="97"/>
    </row>
    <row r="6" spans="1:22" ht="40.5" x14ac:dyDescent="0.3">
      <c r="A6" s="95"/>
      <c r="B6" s="37" t="s">
        <v>26</v>
      </c>
      <c r="C6" s="37" t="s">
        <v>27</v>
      </c>
      <c r="D6" s="37" t="s">
        <v>28</v>
      </c>
      <c r="E6" s="41" t="s">
        <v>25</v>
      </c>
      <c r="F6" s="37" t="s">
        <v>26</v>
      </c>
      <c r="G6" s="37" t="s">
        <v>27</v>
      </c>
      <c r="H6" s="37" t="s">
        <v>28</v>
      </c>
      <c r="I6" s="41" t="s">
        <v>25</v>
      </c>
      <c r="J6" s="37" t="s">
        <v>26</v>
      </c>
      <c r="K6" s="37" t="s">
        <v>27</v>
      </c>
      <c r="L6" s="37" t="s">
        <v>28</v>
      </c>
      <c r="M6" s="41" t="s">
        <v>25</v>
      </c>
      <c r="N6" s="37" t="s">
        <v>26</v>
      </c>
      <c r="O6" s="37" t="s">
        <v>27</v>
      </c>
      <c r="P6" s="37" t="s">
        <v>28</v>
      </c>
      <c r="Q6" s="41" t="s">
        <v>25</v>
      </c>
      <c r="R6" s="18" t="s">
        <v>30</v>
      </c>
      <c r="S6" s="18" t="s">
        <v>6</v>
      </c>
      <c r="T6" s="18" t="s">
        <v>5</v>
      </c>
      <c r="U6" s="81" t="s">
        <v>4</v>
      </c>
    </row>
    <row r="7" spans="1:22" ht="15.75" x14ac:dyDescent="0.35">
      <c r="A7" s="67" t="s">
        <v>12</v>
      </c>
      <c r="B7" s="78">
        <v>4975</v>
      </c>
      <c r="C7" s="78">
        <v>8509</v>
      </c>
      <c r="D7" s="68">
        <v>45</v>
      </c>
      <c r="E7" s="79">
        <f>SUM(B7:D7)</f>
        <v>13529</v>
      </c>
      <c r="F7" s="80">
        <v>5585</v>
      </c>
      <c r="G7" s="80">
        <v>8046</v>
      </c>
      <c r="H7" s="70">
        <v>10</v>
      </c>
      <c r="I7" s="79">
        <f>SUM(F7:H7)</f>
        <v>13641</v>
      </c>
      <c r="J7" s="78">
        <v>4896</v>
      </c>
      <c r="K7" s="78">
        <v>7042</v>
      </c>
      <c r="L7" s="68">
        <v>11</v>
      </c>
      <c r="M7" s="69">
        <f>SUM(J7:L7)</f>
        <v>11949</v>
      </c>
      <c r="N7" s="78">
        <v>4833</v>
      </c>
      <c r="O7" s="78">
        <v>6767</v>
      </c>
      <c r="P7" s="68">
        <v>13</v>
      </c>
      <c r="Q7" s="79">
        <f>SUM(N7:P7)</f>
        <v>11613</v>
      </c>
      <c r="R7" s="71">
        <f t="shared" ref="R7:R12" si="0">(E7-I7)/I7*100</f>
        <v>-0.82105417491386257</v>
      </c>
      <c r="S7" s="71">
        <f t="shared" ref="S7:S12" si="1">(I7-M7)/M7*100</f>
        <v>14.160180768265127</v>
      </c>
      <c r="T7" s="71">
        <f t="shared" ref="T7:T12" si="2">(M7-Q7)/Q7*100</f>
        <v>2.8933092224231465</v>
      </c>
      <c r="U7" s="10">
        <f>Q7/'21.VCL_dati_mensili (2011-2015)'!E7*100-100</f>
        <v>26.737967914438499</v>
      </c>
    </row>
    <row r="8" spans="1:22" ht="15.75" x14ac:dyDescent="0.35">
      <c r="A8" s="19" t="s">
        <v>13</v>
      </c>
      <c r="B8" s="51">
        <v>6175</v>
      </c>
      <c r="C8" s="51">
        <v>9047</v>
      </c>
      <c r="D8" s="51">
        <v>27</v>
      </c>
      <c r="E8" s="9">
        <f>SUM(B8:D8)</f>
        <v>15249</v>
      </c>
      <c r="F8" s="58">
        <v>5604</v>
      </c>
      <c r="G8" s="58">
        <v>8776</v>
      </c>
      <c r="H8" s="58">
        <v>5</v>
      </c>
      <c r="I8" s="9">
        <f>SUM(F8:H8)</f>
        <v>14385</v>
      </c>
      <c r="J8" s="51">
        <v>5578</v>
      </c>
      <c r="K8" s="51">
        <v>8138</v>
      </c>
      <c r="L8" s="51">
        <v>5</v>
      </c>
      <c r="M8" s="9">
        <f>SUM(J8:L8)</f>
        <v>13721</v>
      </c>
      <c r="N8" s="51">
        <v>5175</v>
      </c>
      <c r="O8" s="51">
        <v>7526</v>
      </c>
      <c r="P8" s="51">
        <v>21</v>
      </c>
      <c r="Q8" s="9">
        <f>SUM(N8:P8)</f>
        <v>12722</v>
      </c>
      <c r="R8" s="14">
        <f t="shared" si="0"/>
        <v>6.0062565172054221</v>
      </c>
      <c r="S8" s="14">
        <f t="shared" si="1"/>
        <v>4.8392974273012177</v>
      </c>
      <c r="T8" s="14">
        <f t="shared" si="2"/>
        <v>7.8525389089765767</v>
      </c>
      <c r="U8" s="11">
        <f>Q8/'21.VCL_dati_mensili (2011-2015)'!E8*100-100</f>
        <v>29.909118758296728</v>
      </c>
    </row>
    <row r="9" spans="1:22" ht="15.75" x14ac:dyDescent="0.35">
      <c r="A9" s="19" t="s">
        <v>14</v>
      </c>
      <c r="B9" s="51">
        <v>6956</v>
      </c>
      <c r="C9" s="51">
        <v>10176</v>
      </c>
      <c r="D9" s="51">
        <v>54</v>
      </c>
      <c r="E9" s="9">
        <f t="shared" ref="E9:E19" si="3">SUM(B9:D9)</f>
        <v>17186</v>
      </c>
      <c r="F9" s="58">
        <v>6527</v>
      </c>
      <c r="G9" s="58">
        <v>9819</v>
      </c>
      <c r="H9" s="58">
        <v>3</v>
      </c>
      <c r="I9" s="9">
        <f t="shared" ref="I9:I19" si="4">SUM(F9:H9)</f>
        <v>16349</v>
      </c>
      <c r="J9" s="51">
        <v>6764</v>
      </c>
      <c r="K9" s="51">
        <v>10547</v>
      </c>
      <c r="L9" s="51">
        <v>4</v>
      </c>
      <c r="M9" s="9">
        <f t="shared" ref="M9:M19" si="5">SUM(J9:L9)</f>
        <v>17315</v>
      </c>
      <c r="N9" s="51">
        <v>6238</v>
      </c>
      <c r="O9" s="51">
        <v>9051</v>
      </c>
      <c r="P9" s="51">
        <v>40</v>
      </c>
      <c r="Q9" s="9">
        <f t="shared" ref="Q9:Q19" si="6">SUM(N9:P9)</f>
        <v>15329</v>
      </c>
      <c r="R9" s="14">
        <f t="shared" si="0"/>
        <v>5.1195791791546883</v>
      </c>
      <c r="S9" s="14">
        <f t="shared" si="1"/>
        <v>-5.5789777649436907</v>
      </c>
      <c r="T9" s="14">
        <f t="shared" si="2"/>
        <v>12.95583534477135</v>
      </c>
      <c r="U9" s="11">
        <f>Q9/'21.VCL_dati_mensili (2011-2015)'!E9*100-100</f>
        <v>35.021580199066307</v>
      </c>
    </row>
    <row r="10" spans="1:22" ht="15.75" x14ac:dyDescent="0.35">
      <c r="A10" s="19" t="s">
        <v>15</v>
      </c>
      <c r="B10" s="51">
        <v>6472</v>
      </c>
      <c r="C10" s="51">
        <v>8875</v>
      </c>
      <c r="D10" s="51">
        <v>50</v>
      </c>
      <c r="E10" s="9">
        <f t="shared" si="3"/>
        <v>15397</v>
      </c>
      <c r="F10" s="58">
        <v>5408</v>
      </c>
      <c r="G10" s="58">
        <v>7649</v>
      </c>
      <c r="H10" s="58">
        <v>6</v>
      </c>
      <c r="I10" s="9">
        <f t="shared" si="4"/>
        <v>13063</v>
      </c>
      <c r="J10" s="51">
        <v>5257</v>
      </c>
      <c r="K10" s="51">
        <v>8029</v>
      </c>
      <c r="L10" s="51">
        <v>7</v>
      </c>
      <c r="M10" s="9">
        <f t="shared" si="5"/>
        <v>13293</v>
      </c>
      <c r="N10" s="51">
        <v>6153</v>
      </c>
      <c r="O10" s="51">
        <v>8372</v>
      </c>
      <c r="P10" s="51">
        <v>16</v>
      </c>
      <c r="Q10" s="9">
        <f t="shared" si="6"/>
        <v>14541</v>
      </c>
      <c r="R10" s="14">
        <f t="shared" si="0"/>
        <v>17.86725866952461</v>
      </c>
      <c r="S10" s="14">
        <f t="shared" si="1"/>
        <v>-1.7302339577221093</v>
      </c>
      <c r="T10" s="15">
        <f t="shared" si="2"/>
        <v>-8.5826284299566744</v>
      </c>
      <c r="U10" s="11">
        <f>Q10/'21.VCL_dati_mensili (2011-2015)'!E10*100-100</f>
        <v>33.513910568359194</v>
      </c>
    </row>
    <row r="11" spans="1:22" ht="15.75" x14ac:dyDescent="0.35">
      <c r="A11" s="19" t="s">
        <v>16</v>
      </c>
      <c r="B11" s="51">
        <v>7097</v>
      </c>
      <c r="C11" s="51">
        <v>10618</v>
      </c>
      <c r="D11" s="51">
        <v>55</v>
      </c>
      <c r="E11" s="9">
        <f t="shared" si="3"/>
        <v>17770</v>
      </c>
      <c r="F11" s="58">
        <v>6424</v>
      </c>
      <c r="G11" s="58">
        <v>10033</v>
      </c>
      <c r="H11" s="58">
        <v>4</v>
      </c>
      <c r="I11" s="9">
        <f t="shared" si="4"/>
        <v>16461</v>
      </c>
      <c r="J11" s="51">
        <v>6981</v>
      </c>
      <c r="K11" s="51">
        <v>9839</v>
      </c>
      <c r="L11" s="51">
        <v>13</v>
      </c>
      <c r="M11" s="9">
        <f t="shared" si="5"/>
        <v>16833</v>
      </c>
      <c r="N11" s="51">
        <v>6130</v>
      </c>
      <c r="O11" s="51">
        <v>9067</v>
      </c>
      <c r="P11" s="51">
        <v>6</v>
      </c>
      <c r="Q11" s="9">
        <f t="shared" si="6"/>
        <v>15203</v>
      </c>
      <c r="R11" s="14">
        <f t="shared" si="0"/>
        <v>7.9521292752566666</v>
      </c>
      <c r="S11" s="14">
        <f t="shared" si="1"/>
        <v>-2.2099447513812152</v>
      </c>
      <c r="T11" s="15">
        <f t="shared" si="2"/>
        <v>10.72156811155693</v>
      </c>
      <c r="U11" s="11">
        <f>Q11/'21.VCL_dati_mensili (2011-2015)'!E11*100-100</f>
        <v>38.688195584747291</v>
      </c>
      <c r="V11" s="76"/>
    </row>
    <row r="12" spans="1:22" ht="15.75" x14ac:dyDescent="0.35">
      <c r="A12" s="65" t="s">
        <v>17</v>
      </c>
      <c r="B12" s="59">
        <v>6712</v>
      </c>
      <c r="C12" s="59">
        <v>10088</v>
      </c>
      <c r="D12" s="59">
        <v>93</v>
      </c>
      <c r="E12" s="60">
        <f t="shared" si="3"/>
        <v>16893</v>
      </c>
      <c r="F12" s="61">
        <v>6341</v>
      </c>
      <c r="G12" s="61">
        <v>9665</v>
      </c>
      <c r="H12" s="61">
        <v>16</v>
      </c>
      <c r="I12" s="60">
        <f t="shared" si="4"/>
        <v>16022</v>
      </c>
      <c r="J12" s="59">
        <v>6068</v>
      </c>
      <c r="K12" s="59">
        <v>10354</v>
      </c>
      <c r="L12" s="59">
        <v>9</v>
      </c>
      <c r="M12" s="60">
        <f t="shared" si="5"/>
        <v>16431</v>
      </c>
      <c r="N12" s="59">
        <v>5712</v>
      </c>
      <c r="O12" s="59">
        <v>8967</v>
      </c>
      <c r="P12" s="59">
        <v>14</v>
      </c>
      <c r="Q12" s="60">
        <f t="shared" si="6"/>
        <v>14693</v>
      </c>
      <c r="R12" s="16">
        <f t="shared" si="0"/>
        <v>5.4362751217076521</v>
      </c>
      <c r="S12" s="16">
        <f t="shared" si="1"/>
        <v>-2.4891972491023067</v>
      </c>
      <c r="T12" s="66">
        <f t="shared" si="2"/>
        <v>11.828761995508065</v>
      </c>
      <c r="U12" s="12">
        <f>Q12/'21.VCL_dati_mensili (2011-2015)'!E12*100-100</f>
        <v>30.16477675407512</v>
      </c>
      <c r="V12" s="75" t="s">
        <v>34</v>
      </c>
    </row>
    <row r="13" spans="1:22" ht="15.75" x14ac:dyDescent="0.35">
      <c r="A13" s="74" t="s">
        <v>31</v>
      </c>
      <c r="B13" s="63">
        <f t="shared" ref="B13:Q13" si="7">SUM(B7:B12)</f>
        <v>38387</v>
      </c>
      <c r="C13" s="63">
        <f t="shared" si="7"/>
        <v>57313</v>
      </c>
      <c r="D13" s="63">
        <f t="shared" si="7"/>
        <v>324</v>
      </c>
      <c r="E13" s="63">
        <f t="shared" si="7"/>
        <v>96024</v>
      </c>
      <c r="F13" s="63">
        <f t="shared" si="7"/>
        <v>35889</v>
      </c>
      <c r="G13" s="63">
        <f t="shared" si="7"/>
        <v>53988</v>
      </c>
      <c r="H13" s="63">
        <f t="shared" si="7"/>
        <v>44</v>
      </c>
      <c r="I13" s="63">
        <f t="shared" si="7"/>
        <v>89921</v>
      </c>
      <c r="J13" s="63">
        <f t="shared" si="7"/>
        <v>35544</v>
      </c>
      <c r="K13" s="63">
        <f t="shared" si="7"/>
        <v>53949</v>
      </c>
      <c r="L13" s="63">
        <f t="shared" si="7"/>
        <v>49</v>
      </c>
      <c r="M13" s="63">
        <f t="shared" si="7"/>
        <v>89542</v>
      </c>
      <c r="N13" s="63">
        <f t="shared" si="7"/>
        <v>34241</v>
      </c>
      <c r="O13" s="63">
        <f t="shared" si="7"/>
        <v>49750</v>
      </c>
      <c r="P13" s="63">
        <f t="shared" si="7"/>
        <v>110</v>
      </c>
      <c r="Q13" s="63">
        <f t="shared" si="7"/>
        <v>84101</v>
      </c>
      <c r="R13" s="64">
        <f>(E13-I13)/I13*100</f>
        <v>6.7870686491475842</v>
      </c>
      <c r="S13" s="64">
        <f>(I13-M13)/M13*100</f>
        <v>0.42326505997185676</v>
      </c>
      <c r="T13" s="73">
        <f>(M13-Q13)/Q13*100</f>
        <v>6.4696020261352416</v>
      </c>
      <c r="U13" s="64">
        <f>(Q13-V13)/V13*100</f>
        <v>32.54688731284476</v>
      </c>
      <c r="V13" s="75">
        <v>63450</v>
      </c>
    </row>
    <row r="14" spans="1:22" ht="15.75" x14ac:dyDescent="0.35">
      <c r="A14" s="67" t="s">
        <v>18</v>
      </c>
      <c r="B14" s="68">
        <v>5664</v>
      </c>
      <c r="C14" s="68">
        <v>9439</v>
      </c>
      <c r="D14" s="68">
        <v>105</v>
      </c>
      <c r="E14" s="69">
        <f t="shared" si="3"/>
        <v>15208</v>
      </c>
      <c r="F14" s="70">
        <v>6585</v>
      </c>
      <c r="G14" s="70">
        <v>8063</v>
      </c>
      <c r="H14" s="70">
        <v>11</v>
      </c>
      <c r="I14" s="69">
        <f t="shared" si="4"/>
        <v>14659</v>
      </c>
      <c r="J14" s="68">
        <v>6042</v>
      </c>
      <c r="K14" s="68">
        <v>8870</v>
      </c>
      <c r="L14" s="68">
        <v>14</v>
      </c>
      <c r="M14" s="69">
        <f t="shared" si="5"/>
        <v>14926</v>
      </c>
      <c r="N14" s="68">
        <v>8821</v>
      </c>
      <c r="O14" s="68">
        <v>9130</v>
      </c>
      <c r="P14" s="68">
        <v>9</v>
      </c>
      <c r="Q14" s="69">
        <f t="shared" si="6"/>
        <v>17960</v>
      </c>
      <c r="R14" s="71">
        <f t="shared" ref="R14:R17" si="8">(E14-I14)/I14*100</f>
        <v>3.7451395047411151</v>
      </c>
      <c r="S14" s="71">
        <f t="shared" ref="S14:S19" si="9">(I14-M14)/M14*100</f>
        <v>-1.7888248693554871</v>
      </c>
      <c r="T14" s="72">
        <f t="shared" ref="T14:T19" si="10">(M14-Q14)/Q14*100</f>
        <v>-16.893095768374163</v>
      </c>
      <c r="U14" s="10">
        <f>Q14/'21.VCL_dati_mensili (2011-2015)'!E13*100-100</f>
        <v>49.741537435384373</v>
      </c>
    </row>
    <row r="15" spans="1:22" ht="15.75" x14ac:dyDescent="0.35">
      <c r="A15" s="19" t="s">
        <v>19</v>
      </c>
      <c r="B15" s="51">
        <v>3670</v>
      </c>
      <c r="C15" s="51">
        <v>5542</v>
      </c>
      <c r="D15" s="51">
        <v>155</v>
      </c>
      <c r="E15" s="9">
        <f t="shared" si="3"/>
        <v>9367</v>
      </c>
      <c r="F15" s="58">
        <v>3918</v>
      </c>
      <c r="G15" s="58">
        <v>4935</v>
      </c>
      <c r="H15" s="58">
        <v>1</v>
      </c>
      <c r="I15" s="9">
        <f t="shared" si="4"/>
        <v>8854</v>
      </c>
      <c r="J15" s="51">
        <v>3824</v>
      </c>
      <c r="K15" s="51">
        <v>5437</v>
      </c>
      <c r="L15" s="51">
        <v>12</v>
      </c>
      <c r="M15" s="9">
        <f t="shared" si="5"/>
        <v>9273</v>
      </c>
      <c r="N15" s="51">
        <v>7130</v>
      </c>
      <c r="O15" s="51">
        <v>4918</v>
      </c>
      <c r="P15" s="51">
        <v>7</v>
      </c>
      <c r="Q15" s="9">
        <f t="shared" si="6"/>
        <v>12055</v>
      </c>
      <c r="R15" s="14">
        <f t="shared" si="8"/>
        <v>5.7939914163090123</v>
      </c>
      <c r="S15" s="14">
        <f t="shared" si="9"/>
        <v>-4.5184945540817427</v>
      </c>
      <c r="T15" s="14">
        <f t="shared" si="10"/>
        <v>-23.077561177934466</v>
      </c>
      <c r="U15" s="11">
        <f>Q15/'21.VCL_dati_mensili (2011-2015)'!E14*100-100</f>
        <v>115.26785714285714</v>
      </c>
    </row>
    <row r="16" spans="1:22" ht="15.75" x14ac:dyDescent="0.35">
      <c r="A16" s="19" t="s">
        <v>20</v>
      </c>
      <c r="B16" s="51">
        <v>5411</v>
      </c>
      <c r="C16" s="51">
        <v>8201</v>
      </c>
      <c r="D16" s="51">
        <v>35</v>
      </c>
      <c r="E16" s="9">
        <f t="shared" si="3"/>
        <v>13647</v>
      </c>
      <c r="F16" s="58">
        <v>4425</v>
      </c>
      <c r="G16" s="58">
        <v>7703</v>
      </c>
      <c r="H16" s="58">
        <v>4</v>
      </c>
      <c r="I16" s="9">
        <f t="shared" si="4"/>
        <v>12132</v>
      </c>
      <c r="J16" s="51">
        <v>5800</v>
      </c>
      <c r="K16" s="51">
        <v>9974</v>
      </c>
      <c r="L16" s="51">
        <v>10</v>
      </c>
      <c r="M16" s="53">
        <f t="shared" si="5"/>
        <v>15784</v>
      </c>
      <c r="N16" s="51">
        <v>7361</v>
      </c>
      <c r="O16" s="51">
        <v>9042</v>
      </c>
      <c r="P16" s="51">
        <v>9</v>
      </c>
      <c r="Q16" s="9">
        <f t="shared" si="6"/>
        <v>16412</v>
      </c>
      <c r="R16" s="14">
        <f t="shared" si="8"/>
        <v>12.487636003956478</v>
      </c>
      <c r="S16" s="14">
        <f t="shared" si="9"/>
        <v>-23.137354282818041</v>
      </c>
      <c r="T16" s="14">
        <f t="shared" si="10"/>
        <v>-3.826468437728491</v>
      </c>
      <c r="U16" s="11">
        <f>Q16/'21.VCL_dati_mensili (2011-2015)'!E15*100-100</f>
        <v>45.936332918370994</v>
      </c>
    </row>
    <row r="17" spans="1:22" ht="15.75" x14ac:dyDescent="0.35">
      <c r="A17" s="19" t="s">
        <v>21</v>
      </c>
      <c r="B17" s="51">
        <v>6256</v>
      </c>
      <c r="C17" s="51">
        <v>10771</v>
      </c>
      <c r="D17" s="51">
        <v>98</v>
      </c>
      <c r="E17" s="9">
        <f t="shared" si="3"/>
        <v>17125</v>
      </c>
      <c r="F17" s="58">
        <v>5959</v>
      </c>
      <c r="G17" s="58">
        <v>10939</v>
      </c>
      <c r="H17" s="58">
        <v>6</v>
      </c>
      <c r="I17" s="9">
        <f t="shared" si="4"/>
        <v>16904</v>
      </c>
      <c r="J17" s="51">
        <v>8030</v>
      </c>
      <c r="K17" s="51">
        <v>12350</v>
      </c>
      <c r="L17" s="51">
        <v>4</v>
      </c>
      <c r="M17" s="53">
        <f t="shared" si="5"/>
        <v>20384</v>
      </c>
      <c r="N17" s="51">
        <v>8331</v>
      </c>
      <c r="O17" s="51">
        <v>10501</v>
      </c>
      <c r="P17" s="51">
        <v>13</v>
      </c>
      <c r="Q17" s="9">
        <f t="shared" si="6"/>
        <v>18845</v>
      </c>
      <c r="R17" s="14">
        <f t="shared" si="8"/>
        <v>1.3073828679602459</v>
      </c>
      <c r="S17" s="14">
        <f t="shared" si="9"/>
        <v>-17.07221350078493</v>
      </c>
      <c r="T17" s="14">
        <f t="shared" si="10"/>
        <v>8.1666224462722212</v>
      </c>
      <c r="U17" s="11">
        <f>Q17/'21.VCL_dati_mensili (2011-2015)'!E16*100-100</f>
        <v>49.70606927232285</v>
      </c>
    </row>
    <row r="18" spans="1:22" ht="15.75" x14ac:dyDescent="0.35">
      <c r="A18" s="19" t="s">
        <v>22</v>
      </c>
      <c r="B18" s="51">
        <v>5435</v>
      </c>
      <c r="C18" s="51">
        <v>10946</v>
      </c>
      <c r="D18" s="51">
        <v>112</v>
      </c>
      <c r="E18" s="9">
        <f t="shared" si="3"/>
        <v>16493</v>
      </c>
      <c r="F18" s="58">
        <v>6790</v>
      </c>
      <c r="G18" s="58">
        <v>11738</v>
      </c>
      <c r="H18" s="58">
        <v>17</v>
      </c>
      <c r="I18" s="9">
        <f t="shared" si="4"/>
        <v>18545</v>
      </c>
      <c r="J18" s="51">
        <v>7560</v>
      </c>
      <c r="K18" s="51">
        <v>12487</v>
      </c>
      <c r="L18" s="51">
        <v>5</v>
      </c>
      <c r="M18" s="53">
        <f t="shared" si="5"/>
        <v>20052</v>
      </c>
      <c r="N18" s="51">
        <v>9808</v>
      </c>
      <c r="O18" s="51">
        <v>12536</v>
      </c>
      <c r="P18" s="51">
        <v>14</v>
      </c>
      <c r="Q18" s="9">
        <f t="shared" si="6"/>
        <v>22358</v>
      </c>
      <c r="R18" s="14">
        <f>(E18-I18)/I18*100</f>
        <v>-11.064977082771636</v>
      </c>
      <c r="S18" s="14">
        <f t="shared" si="9"/>
        <v>-7.5154598045082786</v>
      </c>
      <c r="T18" s="14">
        <f t="shared" si="10"/>
        <v>-10.313981572591466</v>
      </c>
      <c r="U18" s="11">
        <f>Q18/'21.VCL_dati_mensili (2011-2015)'!E17*100-100</f>
        <v>68.688697751622129</v>
      </c>
    </row>
    <row r="19" spans="1:22" ht="15.75" x14ac:dyDescent="0.35">
      <c r="A19" s="20" t="s">
        <v>23</v>
      </c>
      <c r="B19" s="59">
        <v>6916</v>
      </c>
      <c r="C19" s="59">
        <v>12938</v>
      </c>
      <c r="D19" s="59">
        <v>105</v>
      </c>
      <c r="E19" s="60">
        <f t="shared" si="3"/>
        <v>19959</v>
      </c>
      <c r="F19" s="61">
        <v>7386</v>
      </c>
      <c r="G19" s="61">
        <v>13102</v>
      </c>
      <c r="H19" s="61">
        <v>5</v>
      </c>
      <c r="I19" s="60">
        <f t="shared" si="4"/>
        <v>20493</v>
      </c>
      <c r="J19" s="59">
        <v>7763</v>
      </c>
      <c r="K19" s="59">
        <v>15481</v>
      </c>
      <c r="L19" s="59">
        <v>16</v>
      </c>
      <c r="M19" s="62">
        <f t="shared" si="5"/>
        <v>23260</v>
      </c>
      <c r="N19" s="59">
        <v>10205</v>
      </c>
      <c r="O19" s="59">
        <v>18313</v>
      </c>
      <c r="P19" s="59">
        <v>24</v>
      </c>
      <c r="Q19" s="60">
        <f t="shared" si="6"/>
        <v>28542</v>
      </c>
      <c r="R19" s="16">
        <f>(E19-I19)/I19*100</f>
        <v>-2.6057678231591277</v>
      </c>
      <c r="S19" s="16">
        <f t="shared" si="9"/>
        <v>-11.895958727429063</v>
      </c>
      <c r="T19" s="16">
        <f t="shared" si="10"/>
        <v>-18.506061243080374</v>
      </c>
      <c r="U19" s="12">
        <f>Q19/'21.VCL_dati_mensili (2011-2015)'!E18*100-100</f>
        <v>94.998975199836025</v>
      </c>
      <c r="V19" s="75" t="s">
        <v>35</v>
      </c>
    </row>
    <row r="20" spans="1:22" ht="15.75" x14ac:dyDescent="0.35">
      <c r="A20" s="74" t="s">
        <v>32</v>
      </c>
      <c r="B20" s="63">
        <f>SUM(B14:B19)</f>
        <v>33352</v>
      </c>
      <c r="C20" s="63">
        <f t="shared" ref="C20:Q20" si="11">SUM(C14:C19)</f>
        <v>57837</v>
      </c>
      <c r="D20" s="63">
        <f t="shared" si="11"/>
        <v>610</v>
      </c>
      <c r="E20" s="63">
        <f t="shared" si="11"/>
        <v>91799</v>
      </c>
      <c r="F20" s="63">
        <f t="shared" si="11"/>
        <v>35063</v>
      </c>
      <c r="G20" s="63">
        <f t="shared" si="11"/>
        <v>56480</v>
      </c>
      <c r="H20" s="63">
        <f t="shared" si="11"/>
        <v>44</v>
      </c>
      <c r="I20" s="63">
        <f t="shared" si="11"/>
        <v>91587</v>
      </c>
      <c r="J20" s="63">
        <f t="shared" si="11"/>
        <v>39019</v>
      </c>
      <c r="K20" s="63">
        <f t="shared" si="11"/>
        <v>64599</v>
      </c>
      <c r="L20" s="63">
        <f t="shared" si="11"/>
        <v>61</v>
      </c>
      <c r="M20" s="63">
        <f t="shared" si="11"/>
        <v>103679</v>
      </c>
      <c r="N20" s="63">
        <f t="shared" si="11"/>
        <v>51656</v>
      </c>
      <c r="O20" s="63">
        <f t="shared" si="11"/>
        <v>64440</v>
      </c>
      <c r="P20" s="63">
        <f t="shared" si="11"/>
        <v>76</v>
      </c>
      <c r="Q20" s="63">
        <f t="shared" si="11"/>
        <v>116172</v>
      </c>
      <c r="R20" s="64">
        <f>(E20-I20)/I20*100</f>
        <v>0.23147389913415659</v>
      </c>
      <c r="S20" s="64">
        <f>(I20-M20)/M20*100</f>
        <v>-11.662921131569556</v>
      </c>
      <c r="T20" s="73">
        <f>(M20-Q20)/Q20*100</f>
        <v>-10.753882174706469</v>
      </c>
      <c r="U20" s="64">
        <f>(Q20-V20)/V20*100</f>
        <v>67.590415326245335</v>
      </c>
      <c r="V20" s="75">
        <v>69319</v>
      </c>
    </row>
    <row r="21" spans="1:22" ht="21" customHeight="1" x14ac:dyDescent="0.3">
      <c r="A21" s="21" t="s">
        <v>24</v>
      </c>
      <c r="B21" s="52">
        <f t="shared" ref="B21:Q21" si="12">B13+B20</f>
        <v>71739</v>
      </c>
      <c r="C21" s="52">
        <f t="shared" si="12"/>
        <v>115150</v>
      </c>
      <c r="D21" s="52">
        <f t="shared" si="12"/>
        <v>934</v>
      </c>
      <c r="E21" s="52">
        <f t="shared" si="12"/>
        <v>187823</v>
      </c>
      <c r="F21" s="52">
        <f t="shared" si="12"/>
        <v>70952</v>
      </c>
      <c r="G21" s="52">
        <f t="shared" si="12"/>
        <v>110468</v>
      </c>
      <c r="H21" s="52">
        <f t="shared" si="12"/>
        <v>88</v>
      </c>
      <c r="I21" s="52">
        <f t="shared" si="12"/>
        <v>181508</v>
      </c>
      <c r="J21" s="52">
        <f t="shared" si="12"/>
        <v>74563</v>
      </c>
      <c r="K21" s="52">
        <f t="shared" si="12"/>
        <v>118548</v>
      </c>
      <c r="L21" s="52">
        <f t="shared" si="12"/>
        <v>110</v>
      </c>
      <c r="M21" s="52">
        <f t="shared" si="12"/>
        <v>193221</v>
      </c>
      <c r="N21" s="52">
        <f t="shared" si="12"/>
        <v>85897</v>
      </c>
      <c r="O21" s="52">
        <f t="shared" si="12"/>
        <v>114190</v>
      </c>
      <c r="P21" s="52">
        <f t="shared" si="12"/>
        <v>186</v>
      </c>
      <c r="Q21" s="52">
        <f t="shared" si="12"/>
        <v>200273</v>
      </c>
      <c r="R21" s="17">
        <f>(E21-I21)/I21*100</f>
        <v>3.4791854904467021</v>
      </c>
      <c r="S21" s="17">
        <f>(I21-M21)/M21*100</f>
        <v>-6.0619704897500792</v>
      </c>
      <c r="T21" s="17">
        <f>(M21-Q21)/Q21*100</f>
        <v>-3.5211935707758908</v>
      </c>
      <c r="U21" s="13">
        <f>Q21/'21.VCL_dati_mensili (2011-2015)'!E19*100-100</f>
        <v>50.843193817833964</v>
      </c>
    </row>
    <row r="22" spans="1:22" ht="21" customHeight="1" x14ac:dyDescent="0.3">
      <c r="A22" s="92" t="s">
        <v>40</v>
      </c>
      <c r="B22" s="92"/>
      <c r="C22" s="92"/>
      <c r="D22" s="92"/>
      <c r="E22" s="9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  <c r="S22" s="83"/>
      <c r="T22" s="83"/>
      <c r="U22" s="84"/>
    </row>
    <row r="23" spans="1:22" s="3" customFormat="1" ht="24.75" customHeight="1" x14ac:dyDescent="0.3">
      <c r="A23" s="100" t="s">
        <v>38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77"/>
    </row>
    <row r="24" spans="1:22" s="3" customFormat="1" ht="13.5" x14ac:dyDescent="0.3">
      <c r="A24" s="101" t="s">
        <v>39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77"/>
    </row>
    <row r="25" spans="1:22" ht="31.5" customHeight="1" x14ac:dyDescent="0.3">
      <c r="A25" s="102" t="s">
        <v>36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</row>
    <row r="26" spans="1:22" ht="15.75" customHeight="1" x14ac:dyDescent="0.3">
      <c r="A26" s="98" t="s">
        <v>37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</sheetData>
  <mergeCells count="13">
    <mergeCell ref="A26:U26"/>
    <mergeCell ref="B2:U2"/>
    <mergeCell ref="B3:U3"/>
    <mergeCell ref="A23:U23"/>
    <mergeCell ref="A24:U24"/>
    <mergeCell ref="A25:U25"/>
    <mergeCell ref="A5:A6"/>
    <mergeCell ref="N5:Q5"/>
    <mergeCell ref="J5:M5"/>
    <mergeCell ref="B5:E5"/>
    <mergeCell ref="F5:I5"/>
    <mergeCell ref="R5:U5"/>
    <mergeCell ref="A22:E22"/>
  </mergeCells>
  <phoneticPr fontId="18" type="noConversion"/>
  <pageMargins left="0.74803149606299213" right="7.874015748031496E-2" top="0.74803149606299213" bottom="0.74803149606299213" header="0.31496062992125984" footer="0.31496062992125984"/>
  <pageSetup paperSize="9" scale="75" fitToWidth="0" fitToHeight="0" orientation="landscape" r:id="rId1"/>
  <headerFooter>
    <oddFooter>&amp;L&amp;"Trebuchet MS,Grassetto"Statistiche Italia - IMMATRICOLAZIONI
Automobile in Cifre
&amp;C&amp;"Trebuchet MS,Normale"&amp;9&amp;P/&amp;N&amp;R&amp;"Arial,Grassetto"
&amp;"Trebuchet MS,Grassetto"ANFIA - Studi e Statistiche</oddFooter>
  </headerFooter>
  <ignoredErrors>
    <ignoredError sqref="M14:M19 I14:I19 I7:I12 M7:M12" formulaRange="1"/>
    <ignoredError sqref="E13:T13 R20:T2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Z23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:A6"/>
    </sheetView>
  </sheetViews>
  <sheetFormatPr defaultColWidth="71.5703125" defaultRowHeight="15" x14ac:dyDescent="0.3"/>
  <cols>
    <col min="1" max="1" width="23.7109375" style="1" customWidth="1"/>
    <col min="2" max="3" width="8.7109375" style="1" customWidth="1"/>
    <col min="4" max="4" width="8.140625" style="1" bestFit="1" customWidth="1"/>
    <col min="5" max="5" width="10.7109375" style="1" bestFit="1" customWidth="1"/>
    <col min="6" max="7" width="8.7109375" style="1" customWidth="1"/>
    <col min="8" max="8" width="8.140625" style="1" bestFit="1" customWidth="1"/>
    <col min="9" max="9" width="10.7109375" style="1" customWidth="1"/>
    <col min="10" max="11" width="8.7109375" style="1" customWidth="1"/>
    <col min="12" max="12" width="8.140625" style="1" bestFit="1" customWidth="1"/>
    <col min="13" max="13" width="10.7109375" style="1" customWidth="1"/>
    <col min="14" max="15" width="8.7109375" style="1" customWidth="1"/>
    <col min="16" max="16" width="8.140625" style="1" bestFit="1" customWidth="1"/>
    <col min="17" max="17" width="10.7109375" style="1" customWidth="1"/>
    <col min="18" max="19" width="8.7109375" style="1" customWidth="1"/>
    <col min="20" max="20" width="8.140625" style="1" bestFit="1" customWidth="1"/>
    <col min="21" max="21" width="10.7109375" style="1" customWidth="1"/>
    <col min="22" max="25" width="5.7109375" style="1" bestFit="1" customWidth="1"/>
    <col min="26" max="16384" width="71.5703125" style="1"/>
  </cols>
  <sheetData>
    <row r="2" spans="1:26" ht="16.5" x14ac:dyDescent="0.3">
      <c r="B2" s="99" t="s">
        <v>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6" ht="16.5" x14ac:dyDescent="0.3">
      <c r="B3" s="93" t="s">
        <v>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5" spans="1:26" ht="15.75" x14ac:dyDescent="0.35">
      <c r="A5" s="94" t="s">
        <v>11</v>
      </c>
      <c r="B5" s="106">
        <v>2015</v>
      </c>
      <c r="C5" s="106"/>
      <c r="D5" s="106"/>
      <c r="E5" s="106"/>
      <c r="F5" s="106">
        <v>2014</v>
      </c>
      <c r="G5" s="106"/>
      <c r="H5" s="106"/>
      <c r="I5" s="106"/>
      <c r="J5" s="106">
        <v>2013</v>
      </c>
      <c r="K5" s="106"/>
      <c r="L5" s="106"/>
      <c r="M5" s="106"/>
      <c r="N5" s="106">
        <v>2012</v>
      </c>
      <c r="O5" s="106"/>
      <c r="P5" s="106"/>
      <c r="Q5" s="106"/>
      <c r="R5" s="106">
        <v>2011</v>
      </c>
      <c r="S5" s="106"/>
      <c r="T5" s="106"/>
      <c r="U5" s="106"/>
      <c r="V5" s="103" t="s">
        <v>29</v>
      </c>
      <c r="W5" s="103"/>
      <c r="X5" s="103"/>
      <c r="Y5" s="97"/>
    </row>
    <row r="6" spans="1:26" ht="40.5" x14ac:dyDescent="0.3">
      <c r="A6" s="95"/>
      <c r="B6" s="37" t="s">
        <v>26</v>
      </c>
      <c r="C6" s="37" t="s">
        <v>27</v>
      </c>
      <c r="D6" s="37" t="s">
        <v>28</v>
      </c>
      <c r="E6" s="37" t="s">
        <v>25</v>
      </c>
      <c r="F6" s="37" t="s">
        <v>26</v>
      </c>
      <c r="G6" s="37" t="s">
        <v>27</v>
      </c>
      <c r="H6" s="37" t="s">
        <v>28</v>
      </c>
      <c r="I6" s="37" t="s">
        <v>25</v>
      </c>
      <c r="J6" s="37" t="s">
        <v>26</v>
      </c>
      <c r="K6" s="37" t="s">
        <v>27</v>
      </c>
      <c r="L6" s="37" t="s">
        <v>28</v>
      </c>
      <c r="M6" s="38" t="s">
        <v>25</v>
      </c>
      <c r="N6" s="37" t="s">
        <v>26</v>
      </c>
      <c r="O6" s="37" t="s">
        <v>27</v>
      </c>
      <c r="P6" s="37" t="s">
        <v>28</v>
      </c>
      <c r="Q6" s="37" t="s">
        <v>25</v>
      </c>
      <c r="R6" s="37" t="s">
        <v>26</v>
      </c>
      <c r="S6" s="37" t="s">
        <v>27</v>
      </c>
      <c r="T6" s="37" t="s">
        <v>28</v>
      </c>
      <c r="U6" s="37" t="s">
        <v>25</v>
      </c>
      <c r="V6" s="18" t="s">
        <v>3</v>
      </c>
      <c r="W6" s="39" t="s">
        <v>2</v>
      </c>
      <c r="X6" s="39" t="s">
        <v>1</v>
      </c>
      <c r="Y6" s="40" t="s">
        <v>0</v>
      </c>
    </row>
    <row r="7" spans="1:26" ht="15.75" x14ac:dyDescent="0.35">
      <c r="A7" s="23" t="s">
        <v>12</v>
      </c>
      <c r="B7" s="42">
        <v>4032</v>
      </c>
      <c r="C7" s="42">
        <v>5128</v>
      </c>
      <c r="D7" s="42">
        <v>3</v>
      </c>
      <c r="E7" s="42">
        <f>SUM(B7:D7)</f>
        <v>9163</v>
      </c>
      <c r="F7" s="42">
        <v>4202</v>
      </c>
      <c r="G7" s="42">
        <v>4700</v>
      </c>
      <c r="H7" s="42">
        <v>14</v>
      </c>
      <c r="I7" s="42">
        <f>SUM(F7:H7)</f>
        <v>8916</v>
      </c>
      <c r="J7" s="42">
        <v>3925</v>
      </c>
      <c r="K7" s="42">
        <v>4025</v>
      </c>
      <c r="L7" s="42">
        <v>6</v>
      </c>
      <c r="M7" s="47">
        <f>SUM(J7:L7)</f>
        <v>7956</v>
      </c>
      <c r="N7" s="42">
        <v>4757</v>
      </c>
      <c r="O7" s="42">
        <v>5599</v>
      </c>
      <c r="P7" s="42">
        <v>25</v>
      </c>
      <c r="Q7" s="42">
        <f>SUM(N7:P7)</f>
        <v>10381</v>
      </c>
      <c r="R7" s="42">
        <v>9025</v>
      </c>
      <c r="S7" s="42">
        <v>7048</v>
      </c>
      <c r="T7" s="42">
        <v>0</v>
      </c>
      <c r="U7" s="54">
        <f>SUM(R7:T7)</f>
        <v>16073</v>
      </c>
      <c r="V7" s="26">
        <f>E7/I7*100-100</f>
        <v>2.7703005832211858</v>
      </c>
      <c r="W7" s="26">
        <f>I7/M7*100-100</f>
        <v>12.066365007541478</v>
      </c>
      <c r="X7" s="35">
        <f t="shared" ref="X7:X19" si="0">M7/Q7*100-100</f>
        <v>-23.359984587226663</v>
      </c>
      <c r="Y7" s="32">
        <f>Q7/U7*100-100</f>
        <v>-35.413426242767372</v>
      </c>
    </row>
    <row r="8" spans="1:26" ht="15.75" x14ac:dyDescent="0.35">
      <c r="A8" s="24" t="s">
        <v>13</v>
      </c>
      <c r="B8" s="43">
        <v>4281</v>
      </c>
      <c r="C8" s="43">
        <v>5499</v>
      </c>
      <c r="D8" s="43">
        <v>13</v>
      </c>
      <c r="E8" s="43">
        <f>SUM(B8:D8)</f>
        <v>9793</v>
      </c>
      <c r="F8" s="43">
        <v>4253</v>
      </c>
      <c r="G8" s="43">
        <v>4608</v>
      </c>
      <c r="H8" s="43">
        <v>13</v>
      </c>
      <c r="I8" s="43">
        <f>SUM(F8:H8)</f>
        <v>8874</v>
      </c>
      <c r="J8" s="43">
        <v>3899</v>
      </c>
      <c r="K8" s="43">
        <v>3833</v>
      </c>
      <c r="L8" s="43">
        <v>6</v>
      </c>
      <c r="M8" s="48">
        <f>SUM(J8:L8)</f>
        <v>7738</v>
      </c>
      <c r="N8" s="43">
        <v>5451</v>
      </c>
      <c r="O8" s="43">
        <v>5251</v>
      </c>
      <c r="P8" s="43">
        <v>23</v>
      </c>
      <c r="Q8" s="43">
        <f t="shared" ref="Q8:Q18" si="1">SUM(N8:P8)</f>
        <v>10725</v>
      </c>
      <c r="R8" s="43">
        <v>8341</v>
      </c>
      <c r="S8" s="43">
        <v>7616</v>
      </c>
      <c r="T8" s="43">
        <v>0</v>
      </c>
      <c r="U8" s="55">
        <f t="shared" ref="U8:U18" si="2">SUM(R8:T8)</f>
        <v>15957</v>
      </c>
      <c r="V8" s="27">
        <f t="shared" ref="V8:V18" si="3">E8/I8*100-100</f>
        <v>10.356096461573145</v>
      </c>
      <c r="W8" s="30">
        <f>I8/M8*100-100</f>
        <v>14.68079607133626</v>
      </c>
      <c r="X8" s="28">
        <f t="shared" si="0"/>
        <v>-27.850815850815849</v>
      </c>
      <c r="Y8" s="33">
        <f t="shared" ref="Y8:Y19" si="4">Q8/U8*100-100</f>
        <v>-32.788118067305888</v>
      </c>
    </row>
    <row r="9" spans="1:26" ht="15.75" x14ac:dyDescent="0.35">
      <c r="A9" s="24" t="s">
        <v>14</v>
      </c>
      <c r="B9" s="43">
        <v>4598</v>
      </c>
      <c r="C9" s="43">
        <v>6749</v>
      </c>
      <c r="D9" s="43">
        <v>6</v>
      </c>
      <c r="E9" s="43">
        <f t="shared" ref="E9:E18" si="5">SUM(B9:D9)</f>
        <v>11353</v>
      </c>
      <c r="F9" s="43">
        <v>4937</v>
      </c>
      <c r="G9" s="43">
        <v>5491</v>
      </c>
      <c r="H9" s="43">
        <v>7</v>
      </c>
      <c r="I9" s="43">
        <f t="shared" ref="I9:I18" si="6">SUM(F9:H9)</f>
        <v>10435</v>
      </c>
      <c r="J9" s="43">
        <v>3948</v>
      </c>
      <c r="K9" s="43">
        <v>4680</v>
      </c>
      <c r="L9" s="43">
        <v>7</v>
      </c>
      <c r="M9" s="48">
        <f>SUM(J9:L9)</f>
        <v>8635</v>
      </c>
      <c r="N9" s="43">
        <v>4637</v>
      </c>
      <c r="O9" s="43">
        <v>5602</v>
      </c>
      <c r="P9" s="43">
        <v>16</v>
      </c>
      <c r="Q9" s="43">
        <f t="shared" si="1"/>
        <v>10255</v>
      </c>
      <c r="R9" s="43">
        <v>11356</v>
      </c>
      <c r="S9" s="43">
        <v>8516</v>
      </c>
      <c r="T9" s="43">
        <v>1</v>
      </c>
      <c r="U9" s="55">
        <f t="shared" si="2"/>
        <v>19873</v>
      </c>
      <c r="V9" s="27">
        <f t="shared" si="3"/>
        <v>8.7973167225682687</v>
      </c>
      <c r="W9" s="30">
        <f t="shared" ref="W9:W17" si="7">I9/M9*100-100</f>
        <v>20.845396641574993</v>
      </c>
      <c r="X9" s="28">
        <f t="shared" si="0"/>
        <v>-15.797172111165281</v>
      </c>
      <c r="Y9" s="33">
        <f t="shared" si="4"/>
        <v>-48.397323001056712</v>
      </c>
    </row>
    <row r="10" spans="1:26" ht="15.75" x14ac:dyDescent="0.35">
      <c r="A10" s="24" t="s">
        <v>15</v>
      </c>
      <c r="B10" s="43">
        <v>4690</v>
      </c>
      <c r="C10" s="43">
        <v>6181</v>
      </c>
      <c r="D10" s="43">
        <v>20</v>
      </c>
      <c r="E10" s="43">
        <f t="shared" si="5"/>
        <v>10891</v>
      </c>
      <c r="F10" s="43">
        <v>4611</v>
      </c>
      <c r="G10" s="43">
        <v>5042</v>
      </c>
      <c r="H10" s="43">
        <v>8</v>
      </c>
      <c r="I10" s="43">
        <f t="shared" si="6"/>
        <v>9661</v>
      </c>
      <c r="J10" s="43">
        <v>3980</v>
      </c>
      <c r="K10" s="43">
        <v>4283</v>
      </c>
      <c r="L10" s="43">
        <v>80</v>
      </c>
      <c r="M10" s="48">
        <f t="shared" ref="M10:M18" si="8">SUM(J10:L10)</f>
        <v>8343</v>
      </c>
      <c r="N10" s="43">
        <v>5193</v>
      </c>
      <c r="O10" s="43">
        <v>4795</v>
      </c>
      <c r="P10" s="43">
        <v>17</v>
      </c>
      <c r="Q10" s="43">
        <f t="shared" si="1"/>
        <v>10005</v>
      </c>
      <c r="R10" s="43">
        <v>9522</v>
      </c>
      <c r="S10" s="43">
        <v>7161</v>
      </c>
      <c r="T10" s="43">
        <v>0</v>
      </c>
      <c r="U10" s="55">
        <f t="shared" si="2"/>
        <v>16683</v>
      </c>
      <c r="V10" s="28">
        <f t="shared" si="3"/>
        <v>12.731601283511026</v>
      </c>
      <c r="W10" s="30">
        <f t="shared" si="7"/>
        <v>15.79767469735107</v>
      </c>
      <c r="X10" s="28">
        <f t="shared" si="0"/>
        <v>-16.611694152923533</v>
      </c>
      <c r="Y10" s="33">
        <f t="shared" si="4"/>
        <v>-40.028771803632438</v>
      </c>
    </row>
    <row r="11" spans="1:26" ht="15.75" x14ac:dyDescent="0.35">
      <c r="A11" s="24" t="s">
        <v>16</v>
      </c>
      <c r="B11" s="43">
        <v>4719</v>
      </c>
      <c r="C11" s="43">
        <v>6225</v>
      </c>
      <c r="D11" s="43">
        <v>18</v>
      </c>
      <c r="E11" s="43">
        <f t="shared" si="5"/>
        <v>10962</v>
      </c>
      <c r="F11" s="43">
        <v>5012</v>
      </c>
      <c r="G11" s="43">
        <v>5439</v>
      </c>
      <c r="H11" s="43">
        <v>37</v>
      </c>
      <c r="I11" s="43">
        <f t="shared" si="6"/>
        <v>10488</v>
      </c>
      <c r="J11" s="43">
        <v>4283</v>
      </c>
      <c r="K11" s="43">
        <v>4650</v>
      </c>
      <c r="L11" s="43">
        <v>18</v>
      </c>
      <c r="M11" s="48">
        <f t="shared" si="8"/>
        <v>8951</v>
      </c>
      <c r="N11" s="43">
        <v>4790</v>
      </c>
      <c r="O11" s="43">
        <v>5553</v>
      </c>
      <c r="P11" s="43">
        <v>21</v>
      </c>
      <c r="Q11" s="43">
        <f t="shared" si="1"/>
        <v>10364</v>
      </c>
      <c r="R11" s="43">
        <v>9924</v>
      </c>
      <c r="S11" s="43">
        <v>7982</v>
      </c>
      <c r="T11" s="43">
        <v>0</v>
      </c>
      <c r="U11" s="55">
        <f t="shared" si="2"/>
        <v>17906</v>
      </c>
      <c r="V11" s="28">
        <f t="shared" si="3"/>
        <v>4.5194508009153367</v>
      </c>
      <c r="W11" s="30">
        <f t="shared" si="7"/>
        <v>17.171265780359747</v>
      </c>
      <c r="X11" s="28">
        <f t="shared" si="0"/>
        <v>-13.633732149749136</v>
      </c>
      <c r="Y11" s="33">
        <f t="shared" si="4"/>
        <v>-42.119959790014519</v>
      </c>
      <c r="Z11" s="2"/>
    </row>
    <row r="12" spans="1:26" ht="15.75" x14ac:dyDescent="0.35">
      <c r="A12" s="24" t="s">
        <v>17</v>
      </c>
      <c r="B12" s="43">
        <v>4730</v>
      </c>
      <c r="C12" s="43">
        <v>6538</v>
      </c>
      <c r="D12" s="43">
        <v>20</v>
      </c>
      <c r="E12" s="43">
        <f t="shared" si="5"/>
        <v>11288</v>
      </c>
      <c r="F12" s="43">
        <v>4467</v>
      </c>
      <c r="G12" s="43">
        <v>5671</v>
      </c>
      <c r="H12" s="43">
        <v>32</v>
      </c>
      <c r="I12" s="43">
        <f t="shared" si="6"/>
        <v>10170</v>
      </c>
      <c r="J12" s="43">
        <v>4271</v>
      </c>
      <c r="K12" s="43">
        <v>4719</v>
      </c>
      <c r="L12" s="43">
        <v>9</v>
      </c>
      <c r="M12" s="48">
        <f t="shared" si="8"/>
        <v>8999</v>
      </c>
      <c r="N12" s="43">
        <v>4990</v>
      </c>
      <c r="O12" s="43">
        <v>5013</v>
      </c>
      <c r="P12" s="43">
        <v>14</v>
      </c>
      <c r="Q12" s="43">
        <f t="shared" si="1"/>
        <v>10017</v>
      </c>
      <c r="R12" s="43">
        <v>6676</v>
      </c>
      <c r="S12" s="43">
        <v>7673</v>
      </c>
      <c r="T12" s="43">
        <v>0</v>
      </c>
      <c r="U12" s="55">
        <f t="shared" si="2"/>
        <v>14349</v>
      </c>
      <c r="V12" s="28">
        <f t="shared" si="3"/>
        <v>10.993117010816135</v>
      </c>
      <c r="W12" s="30">
        <f t="shared" si="7"/>
        <v>13.012556950772307</v>
      </c>
      <c r="X12" s="28">
        <f t="shared" si="0"/>
        <v>-10.162723370270541</v>
      </c>
      <c r="Y12" s="33">
        <f t="shared" si="4"/>
        <v>-30.190257160777762</v>
      </c>
    </row>
    <row r="13" spans="1:26" ht="15.75" x14ac:dyDescent="0.35">
      <c r="A13" s="24" t="s">
        <v>18</v>
      </c>
      <c r="B13" s="43">
        <v>5333</v>
      </c>
      <c r="C13" s="43">
        <v>6655</v>
      </c>
      <c r="D13" s="43">
        <v>6</v>
      </c>
      <c r="E13" s="43">
        <f t="shared" si="5"/>
        <v>11994</v>
      </c>
      <c r="F13" s="43">
        <v>5741</v>
      </c>
      <c r="G13" s="43">
        <v>5259</v>
      </c>
      <c r="H13" s="43">
        <v>4</v>
      </c>
      <c r="I13" s="43">
        <f t="shared" si="6"/>
        <v>11004</v>
      </c>
      <c r="J13" s="43">
        <v>4086</v>
      </c>
      <c r="K13" s="43">
        <v>4159</v>
      </c>
      <c r="L13" s="43">
        <v>7</v>
      </c>
      <c r="M13" s="48">
        <f t="shared" si="8"/>
        <v>8252</v>
      </c>
      <c r="N13" s="43">
        <v>4522</v>
      </c>
      <c r="O13" s="43">
        <v>4609</v>
      </c>
      <c r="P13" s="43">
        <v>13</v>
      </c>
      <c r="Q13" s="43">
        <f t="shared" si="1"/>
        <v>9144</v>
      </c>
      <c r="R13" s="43">
        <v>6107</v>
      </c>
      <c r="S13" s="43">
        <v>6941</v>
      </c>
      <c r="T13" s="43">
        <v>1</v>
      </c>
      <c r="U13" s="55">
        <f t="shared" si="2"/>
        <v>13049</v>
      </c>
      <c r="V13" s="28">
        <f t="shared" si="3"/>
        <v>8.9967284623773196</v>
      </c>
      <c r="W13" s="30">
        <f t="shared" si="7"/>
        <v>33.349491032476976</v>
      </c>
      <c r="X13" s="28">
        <f t="shared" si="0"/>
        <v>-9.7550306211723523</v>
      </c>
      <c r="Y13" s="33">
        <f t="shared" si="4"/>
        <v>-29.925664801900524</v>
      </c>
    </row>
    <row r="14" spans="1:26" ht="15.75" x14ac:dyDescent="0.35">
      <c r="A14" s="24" t="s">
        <v>19</v>
      </c>
      <c r="B14" s="43">
        <v>2749</v>
      </c>
      <c r="C14" s="43">
        <v>2842</v>
      </c>
      <c r="D14" s="43">
        <v>9</v>
      </c>
      <c r="E14" s="43">
        <f t="shared" si="5"/>
        <v>5600</v>
      </c>
      <c r="F14" s="43">
        <v>1939</v>
      </c>
      <c r="G14" s="43">
        <v>2454</v>
      </c>
      <c r="H14" s="43">
        <v>10</v>
      </c>
      <c r="I14" s="43">
        <f t="shared" si="6"/>
        <v>4403</v>
      </c>
      <c r="J14" s="43">
        <v>1665</v>
      </c>
      <c r="K14" s="43">
        <v>2069</v>
      </c>
      <c r="L14" s="43">
        <v>9</v>
      </c>
      <c r="M14" s="48">
        <f t="shared" si="8"/>
        <v>3743</v>
      </c>
      <c r="N14" s="43">
        <v>2309</v>
      </c>
      <c r="O14" s="43">
        <v>2507</v>
      </c>
      <c r="P14" s="43">
        <v>12</v>
      </c>
      <c r="Q14" s="43">
        <f t="shared" si="1"/>
        <v>4828</v>
      </c>
      <c r="R14" s="43">
        <v>3072</v>
      </c>
      <c r="S14" s="43">
        <v>3647</v>
      </c>
      <c r="T14" s="43">
        <v>2</v>
      </c>
      <c r="U14" s="55">
        <f t="shared" si="2"/>
        <v>6721</v>
      </c>
      <c r="V14" s="27">
        <f t="shared" si="3"/>
        <v>27.186009538950714</v>
      </c>
      <c r="W14" s="30">
        <f t="shared" si="7"/>
        <v>17.632914774245265</v>
      </c>
      <c r="X14" s="28">
        <f t="shared" si="0"/>
        <v>-22.473073736536861</v>
      </c>
      <c r="Y14" s="33">
        <f t="shared" si="4"/>
        <v>-28.165451569706889</v>
      </c>
    </row>
    <row r="15" spans="1:26" ht="15.75" x14ac:dyDescent="0.35">
      <c r="A15" s="24" t="s">
        <v>20</v>
      </c>
      <c r="B15" s="43">
        <v>5241</v>
      </c>
      <c r="C15" s="43">
        <v>5994</v>
      </c>
      <c r="D15" s="43">
        <v>11</v>
      </c>
      <c r="E15" s="43">
        <f t="shared" si="5"/>
        <v>11246</v>
      </c>
      <c r="F15" s="43">
        <v>5632</v>
      </c>
      <c r="G15" s="43">
        <v>5343</v>
      </c>
      <c r="H15" s="43">
        <v>5</v>
      </c>
      <c r="I15" s="43">
        <f t="shared" si="6"/>
        <v>10980</v>
      </c>
      <c r="J15" s="43">
        <v>3588</v>
      </c>
      <c r="K15" s="43">
        <v>4389</v>
      </c>
      <c r="L15" s="43">
        <v>5</v>
      </c>
      <c r="M15" s="48">
        <f t="shared" si="8"/>
        <v>7982</v>
      </c>
      <c r="N15" s="43">
        <v>4005</v>
      </c>
      <c r="O15" s="43">
        <v>4192</v>
      </c>
      <c r="P15" s="43">
        <v>5</v>
      </c>
      <c r="Q15" s="43">
        <f t="shared" si="1"/>
        <v>8202</v>
      </c>
      <c r="R15" s="43">
        <v>5385</v>
      </c>
      <c r="S15" s="43">
        <v>6487</v>
      </c>
      <c r="T15" s="43">
        <v>0</v>
      </c>
      <c r="U15" s="55">
        <f t="shared" si="2"/>
        <v>11872</v>
      </c>
      <c r="V15" s="27">
        <f t="shared" si="3"/>
        <v>2.4225865209471777</v>
      </c>
      <c r="W15" s="30">
        <f t="shared" si="7"/>
        <v>37.559508895013778</v>
      </c>
      <c r="X15" s="28">
        <f t="shared" si="0"/>
        <v>-2.6822726164350144</v>
      </c>
      <c r="Y15" s="33">
        <f t="shared" si="4"/>
        <v>-30.91307277628033</v>
      </c>
    </row>
    <row r="16" spans="1:26" ht="15.75" x14ac:dyDescent="0.35">
      <c r="A16" s="24" t="s">
        <v>21</v>
      </c>
      <c r="B16" s="43">
        <v>5367</v>
      </c>
      <c r="C16" s="43">
        <v>7184</v>
      </c>
      <c r="D16" s="43">
        <v>37</v>
      </c>
      <c r="E16" s="43">
        <f t="shared" si="5"/>
        <v>12588</v>
      </c>
      <c r="F16" s="43">
        <v>5066</v>
      </c>
      <c r="G16" s="43">
        <v>6229</v>
      </c>
      <c r="H16" s="43">
        <v>14</v>
      </c>
      <c r="I16" s="43">
        <f t="shared" si="6"/>
        <v>11309</v>
      </c>
      <c r="J16" s="43">
        <v>4439</v>
      </c>
      <c r="K16" s="43">
        <v>4832</v>
      </c>
      <c r="L16" s="43">
        <v>5</v>
      </c>
      <c r="M16" s="48">
        <f t="shared" si="8"/>
        <v>9276</v>
      </c>
      <c r="N16" s="43">
        <v>4810</v>
      </c>
      <c r="O16" s="43">
        <v>5760</v>
      </c>
      <c r="P16" s="43">
        <v>14</v>
      </c>
      <c r="Q16" s="43">
        <f t="shared" si="1"/>
        <v>10584</v>
      </c>
      <c r="R16" s="43">
        <v>6503</v>
      </c>
      <c r="S16" s="43">
        <v>6575</v>
      </c>
      <c r="T16" s="43">
        <v>2</v>
      </c>
      <c r="U16" s="55">
        <f t="shared" si="2"/>
        <v>13080</v>
      </c>
      <c r="V16" s="27">
        <f t="shared" si="3"/>
        <v>11.309576443540536</v>
      </c>
      <c r="W16" s="30">
        <f t="shared" si="7"/>
        <v>21.916774471755062</v>
      </c>
      <c r="X16" s="28">
        <f t="shared" si="0"/>
        <v>-12.358276643990934</v>
      </c>
      <c r="Y16" s="33">
        <f t="shared" si="4"/>
        <v>-19.082568807339456</v>
      </c>
    </row>
    <row r="17" spans="1:25" ht="15.75" x14ac:dyDescent="0.35">
      <c r="A17" s="24" t="s">
        <v>22</v>
      </c>
      <c r="B17" s="43">
        <v>5195</v>
      </c>
      <c r="C17" s="43">
        <v>8049</v>
      </c>
      <c r="D17" s="43">
        <v>10</v>
      </c>
      <c r="E17" s="43">
        <f t="shared" si="5"/>
        <v>13254</v>
      </c>
      <c r="F17" s="43">
        <v>4196</v>
      </c>
      <c r="G17" s="43">
        <v>5807</v>
      </c>
      <c r="H17" s="43">
        <v>12</v>
      </c>
      <c r="I17" s="43">
        <f t="shared" si="6"/>
        <v>10015</v>
      </c>
      <c r="J17" s="43">
        <v>4255</v>
      </c>
      <c r="K17" s="43">
        <v>4986</v>
      </c>
      <c r="L17" s="43">
        <v>4</v>
      </c>
      <c r="M17" s="48">
        <f t="shared" si="8"/>
        <v>9245</v>
      </c>
      <c r="N17" s="43">
        <v>4473</v>
      </c>
      <c r="O17" s="43">
        <v>4774</v>
      </c>
      <c r="P17" s="43">
        <v>10</v>
      </c>
      <c r="Q17" s="43">
        <f t="shared" si="1"/>
        <v>9257</v>
      </c>
      <c r="R17" s="43">
        <v>6627</v>
      </c>
      <c r="S17" s="43">
        <v>6574</v>
      </c>
      <c r="T17" s="43">
        <v>1</v>
      </c>
      <c r="U17" s="55">
        <f t="shared" si="2"/>
        <v>13202</v>
      </c>
      <c r="V17" s="27">
        <f t="shared" si="3"/>
        <v>32.341487768347491</v>
      </c>
      <c r="W17" s="30">
        <f t="shared" si="7"/>
        <v>8.3288263926446717</v>
      </c>
      <c r="X17" s="28">
        <f t="shared" si="0"/>
        <v>-0.1296316301177427</v>
      </c>
      <c r="Y17" s="33">
        <f t="shared" si="4"/>
        <v>-29.881836085441606</v>
      </c>
    </row>
    <row r="18" spans="1:25" ht="15.75" x14ac:dyDescent="0.35">
      <c r="A18" s="25" t="s">
        <v>23</v>
      </c>
      <c r="B18" s="44">
        <v>5930</v>
      </c>
      <c r="C18" s="44">
        <v>8701</v>
      </c>
      <c r="D18" s="44">
        <v>6</v>
      </c>
      <c r="E18" s="44">
        <f t="shared" si="5"/>
        <v>14637</v>
      </c>
      <c r="F18" s="44">
        <v>4487</v>
      </c>
      <c r="G18" s="44">
        <v>6942</v>
      </c>
      <c r="H18" s="44">
        <v>36</v>
      </c>
      <c r="I18" s="44">
        <f t="shared" si="6"/>
        <v>11465</v>
      </c>
      <c r="J18" s="44">
        <v>4698</v>
      </c>
      <c r="K18" s="44">
        <v>6068</v>
      </c>
      <c r="L18" s="44">
        <v>18</v>
      </c>
      <c r="M18" s="49">
        <f t="shared" si="8"/>
        <v>10784</v>
      </c>
      <c r="N18" s="44">
        <v>4286</v>
      </c>
      <c r="O18" s="44">
        <v>5199</v>
      </c>
      <c r="P18" s="44">
        <v>20</v>
      </c>
      <c r="Q18" s="44">
        <f t="shared" si="1"/>
        <v>9505</v>
      </c>
      <c r="R18" s="44">
        <v>5318</v>
      </c>
      <c r="S18" s="44">
        <v>6553</v>
      </c>
      <c r="T18" s="44">
        <v>2</v>
      </c>
      <c r="U18" s="56">
        <f t="shared" si="2"/>
        <v>11873</v>
      </c>
      <c r="V18" s="29">
        <f t="shared" si="3"/>
        <v>27.666812036633232</v>
      </c>
      <c r="W18" s="31">
        <f>I18/M18*100-100</f>
        <v>6.3149109792285003</v>
      </c>
      <c r="X18" s="36">
        <f t="shared" si="0"/>
        <v>13.456075749605475</v>
      </c>
      <c r="Y18" s="34">
        <f t="shared" si="4"/>
        <v>-19.944411690389956</v>
      </c>
    </row>
    <row r="19" spans="1:25" ht="21" customHeight="1" x14ac:dyDescent="0.3">
      <c r="A19" s="22" t="s">
        <v>24</v>
      </c>
      <c r="B19" s="46">
        <f t="shared" ref="B19:M19" si="9">SUM(B7:B18)</f>
        <v>56865</v>
      </c>
      <c r="C19" s="46">
        <f t="shared" si="9"/>
        <v>75745</v>
      </c>
      <c r="D19" s="46">
        <f t="shared" si="9"/>
        <v>159</v>
      </c>
      <c r="E19" s="46">
        <f t="shared" si="9"/>
        <v>132769</v>
      </c>
      <c r="F19" s="46">
        <f t="shared" si="9"/>
        <v>54543</v>
      </c>
      <c r="G19" s="46">
        <f>SUM(G7:G18)</f>
        <v>62985</v>
      </c>
      <c r="H19" s="46">
        <f t="shared" si="9"/>
        <v>192</v>
      </c>
      <c r="I19" s="46">
        <f t="shared" si="9"/>
        <v>117720</v>
      </c>
      <c r="J19" s="46">
        <f t="shared" si="9"/>
        <v>47037</v>
      </c>
      <c r="K19" s="50">
        <f t="shared" si="9"/>
        <v>52693</v>
      </c>
      <c r="L19" s="46">
        <f t="shared" si="9"/>
        <v>174</v>
      </c>
      <c r="M19" s="50">
        <f t="shared" si="9"/>
        <v>99904</v>
      </c>
      <c r="N19" s="46">
        <f t="shared" ref="N19:T19" si="10">SUM(N7:N18)</f>
        <v>54223</v>
      </c>
      <c r="O19" s="46">
        <f t="shared" si="10"/>
        <v>58854</v>
      </c>
      <c r="P19" s="46">
        <f t="shared" si="10"/>
        <v>190</v>
      </c>
      <c r="Q19" s="4">
        <f t="shared" si="10"/>
        <v>113267</v>
      </c>
      <c r="R19" s="46">
        <f t="shared" si="10"/>
        <v>87856</v>
      </c>
      <c r="S19" s="46">
        <f t="shared" si="10"/>
        <v>82773</v>
      </c>
      <c r="T19" s="45">
        <f t="shared" si="10"/>
        <v>9</v>
      </c>
      <c r="U19" s="57">
        <f>SUM(R19:T19)</f>
        <v>170638</v>
      </c>
      <c r="V19" s="6">
        <f>E19/I19*100-100</f>
        <v>12.783724091063547</v>
      </c>
      <c r="W19" s="7">
        <f>I19/M19*100-100</f>
        <v>17.833119795003199</v>
      </c>
      <c r="X19" s="5">
        <f t="shared" si="0"/>
        <v>-11.797787528582901</v>
      </c>
      <c r="Y19" s="5">
        <f t="shared" si="4"/>
        <v>-33.621467668397429</v>
      </c>
    </row>
    <row r="20" spans="1:25" s="3" customFormat="1" ht="24.75" customHeight="1" x14ac:dyDescent="0.3">
      <c r="A20" s="104" t="s">
        <v>38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</row>
    <row r="21" spans="1:25" s="3" customFormat="1" ht="13.5" x14ac:dyDescent="0.3">
      <c r="A21" s="105" t="s">
        <v>39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</row>
    <row r="22" spans="1:25" ht="31.5" customHeight="1" x14ac:dyDescent="0.3">
      <c r="A22" s="102" t="s">
        <v>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</row>
    <row r="23" spans="1:25" ht="15.75" customHeight="1" x14ac:dyDescent="0.3">
      <c r="A23" s="98" t="s">
        <v>10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</sheetData>
  <mergeCells count="13">
    <mergeCell ref="A22:Y22"/>
    <mergeCell ref="A23:Y23"/>
    <mergeCell ref="B2:Y2"/>
    <mergeCell ref="B3:Y3"/>
    <mergeCell ref="A20:Y20"/>
    <mergeCell ref="A21:Y21"/>
    <mergeCell ref="R5:U5"/>
    <mergeCell ref="V5:Y5"/>
    <mergeCell ref="A5:A6"/>
    <mergeCell ref="B5:E5"/>
    <mergeCell ref="F5:I5"/>
    <mergeCell ref="J5:M5"/>
    <mergeCell ref="N5:Q5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&amp;L&amp;"Trebuchet MS,Grassetto"&amp;11Statistiche Italia - IMMATRICOLAZIONI
Automobile in cifre&amp;C&amp;"Trebuchet MS,Normale"&amp;9&amp;P/&amp;N&amp;R&amp;"Trebuchet MS,Grassetto"&amp;11ANFIA - Studi e statistiche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21.VCL_dati_mensili (2019-2022)</vt:lpstr>
      <vt:lpstr>21.VCL_dati_mensili (2016-2019)</vt:lpstr>
      <vt:lpstr>21.VCL_dati_mensili (2011-2015)</vt:lpstr>
      <vt:lpstr>'21.VCL_dati_mensili (2011-2015)'!Area_stampa</vt:lpstr>
      <vt:lpstr>'21.VCL_dati_mensili (2016-2019)'!Area_stampa</vt:lpstr>
      <vt:lpstr>'21.VCL_dati_mensili (2019-2022)'!Area_stampa</vt:lpstr>
      <vt:lpstr>'21.VCL_dati_mensili (2016-2019)'!Titoli_stampa</vt:lpstr>
      <vt:lpstr>'21.VCL_dati_mensili (2019-2022)'!Titoli_stampa</vt:lpstr>
    </vt:vector>
  </TitlesOfParts>
  <Company>ANFIA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DUPREZ</dc:creator>
  <cp:lastModifiedBy>Alessio Irene</cp:lastModifiedBy>
  <cp:lastPrinted>2020-06-09T15:26:11Z</cp:lastPrinted>
  <dcterms:created xsi:type="dcterms:W3CDTF">2012-11-30T07:18:15Z</dcterms:created>
  <dcterms:modified xsi:type="dcterms:W3CDTF">2023-06-29T07:41:56Z</dcterms:modified>
</cp:coreProperties>
</file>