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2.ComunicatiStampa_e_focus\Focus\Italia_Mercato_Autovetture\"/>
    </mc:Choice>
  </mc:AlternateContent>
  <xr:revisionPtr revIDLastSave="0" documentId="13_ncr:1_{EE03A3E4-AA0B-4F8A-B170-578910430AE8}" xr6:coauthVersionLast="47" xr6:coauthVersionMax="47" xr10:uidLastSave="{00000000-0000-0000-0000-000000000000}"/>
  <bookViews>
    <workbookView xWindow="-108" yWindow="-108" windowWidth="23256" windowHeight="12456" tabRatio="731" firstSheet="1" activeTab="1" xr2:uid="{00000000-000D-0000-FFFF-FFFF00000000}"/>
  </bookViews>
  <sheets>
    <sheet name="Usato_Tipo_Veicolo" sheetId="2" state="hidden" r:id="rId1"/>
    <sheet name="Auto_Usato_2018_2026" sheetId="1" r:id="rId2"/>
    <sheet name="Auto_Usato_Età_Fuel" sheetId="3" state="hidden" r:id="rId3"/>
    <sheet name="Radiazioni_Tipo_Veicolo" sheetId="5" state="hidden" r:id="rId4"/>
    <sheet name="Auto_Radiazioni_2018_2026" sheetId="4" r:id="rId5"/>
  </sheets>
  <externalReferences>
    <externalReference r:id="rId6"/>
  </externalReferences>
  <definedNames>
    <definedName name="_xlnm.Print_Area" localSheetId="4">Auto_Radiazioni_2018_2026!$A$1:$AL$26</definedName>
    <definedName name="_xlnm.Print_Area" localSheetId="1">Auto_Usato_2018_2026!$A$1:$AG$70</definedName>
    <definedName name="_xlnm.Print_Titles" localSheetId="1">Auto_Usato_2018_2026!$1:$8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56" i="1" l="1"/>
  <c r="AL36" i="1"/>
  <c r="T66" i="1"/>
  <c r="S66" i="1"/>
  <c r="R66" i="1"/>
  <c r="Q66" i="1"/>
  <c r="P66" i="1"/>
  <c r="O66" i="1"/>
  <c r="N66" i="1"/>
  <c r="M66" i="1"/>
  <c r="T46" i="1"/>
  <c r="S46" i="1"/>
  <c r="R46" i="1"/>
  <c r="Q46" i="1"/>
  <c r="P46" i="1"/>
  <c r="O46" i="1"/>
  <c r="N46" i="1"/>
  <c r="M46" i="1"/>
  <c r="AL16" i="1"/>
  <c r="T26" i="1"/>
  <c r="S26" i="1"/>
  <c r="R26" i="1"/>
  <c r="Q26" i="1"/>
  <c r="P26" i="1"/>
  <c r="O26" i="1"/>
  <c r="N26" i="1"/>
  <c r="M26" i="1"/>
  <c r="AL14" i="4"/>
  <c r="T24" i="4"/>
  <c r="S24" i="4"/>
  <c r="AL24" i="4" s="1"/>
  <c r="R24" i="4"/>
  <c r="Q24" i="4"/>
  <c r="P24" i="4"/>
  <c r="O24" i="4"/>
  <c r="N24" i="4"/>
  <c r="M24" i="4"/>
  <c r="AL35" i="1"/>
  <c r="AL55" i="1"/>
  <c r="AL66" i="1" l="1"/>
  <c r="AL26" i="1"/>
  <c r="AL15" i="1"/>
  <c r="AJ26" i="1"/>
  <c r="AF26" i="1"/>
  <c r="AK26" i="1"/>
  <c r="B26" i="1"/>
  <c r="C26" i="1"/>
  <c r="D26" i="1"/>
  <c r="E26" i="1"/>
  <c r="F26" i="1"/>
  <c r="G26" i="1"/>
  <c r="H26" i="1"/>
  <c r="I26" i="1"/>
  <c r="J26" i="1"/>
  <c r="K26" i="1"/>
  <c r="AD26" i="1" s="1"/>
  <c r="L26" i="1"/>
  <c r="AE26" i="1"/>
  <c r="AH26" i="1"/>
  <c r="AI26" i="1"/>
  <c r="AL13" i="4"/>
  <c r="AK25" i="4"/>
  <c r="AL12" i="4"/>
  <c r="AI20" i="4"/>
  <c r="AJ12" i="4"/>
  <c r="AK12" i="4"/>
  <c r="AJ13" i="4"/>
  <c r="AK13" i="4"/>
  <c r="AJ14" i="4"/>
  <c r="AK14" i="4"/>
  <c r="AJ15" i="4"/>
  <c r="AK15" i="4"/>
  <c r="AJ16" i="4"/>
  <c r="AK16" i="4"/>
  <c r="AJ17" i="4"/>
  <c r="AK17" i="4"/>
  <c r="AJ18" i="4"/>
  <c r="AK18" i="4"/>
  <c r="AJ19" i="4"/>
  <c r="AK19" i="4"/>
  <c r="AJ20" i="4"/>
  <c r="AK20" i="4"/>
  <c r="AJ21" i="4"/>
  <c r="AK21" i="4"/>
  <c r="AJ22" i="4"/>
  <c r="AK22" i="4"/>
  <c r="AJ23" i="4"/>
  <c r="AK23" i="4"/>
  <c r="AJ24" i="4"/>
  <c r="AK24" i="4"/>
  <c r="AK11" i="4"/>
  <c r="AH12" i="4"/>
  <c r="AE12" i="4"/>
  <c r="T10" i="4"/>
  <c r="AL11" i="4"/>
  <c r="S25" i="4"/>
  <c r="AK38" i="1"/>
  <c r="AJ54" i="1"/>
  <c r="AK54" i="1"/>
  <c r="AL54" i="1"/>
  <c r="AJ55" i="1"/>
  <c r="AK55" i="1"/>
  <c r="AJ56" i="1"/>
  <c r="AK56" i="1"/>
  <c r="AJ57" i="1"/>
  <c r="AK57" i="1"/>
  <c r="AJ58" i="1"/>
  <c r="AK58" i="1"/>
  <c r="AJ59" i="1"/>
  <c r="AK59" i="1"/>
  <c r="AJ60" i="1"/>
  <c r="AK60" i="1"/>
  <c r="AJ61" i="1"/>
  <c r="AK61" i="1"/>
  <c r="AJ62" i="1"/>
  <c r="AK62" i="1"/>
  <c r="AJ63" i="1"/>
  <c r="AK63" i="1"/>
  <c r="AJ64" i="1"/>
  <c r="AK64" i="1"/>
  <c r="AJ65" i="1"/>
  <c r="AK65" i="1"/>
  <c r="AI41" i="1"/>
  <c r="AG14" i="1"/>
  <c r="AH34" i="1"/>
  <c r="AI34" i="1"/>
  <c r="AJ34" i="1"/>
  <c r="AK34" i="1"/>
  <c r="AL34" i="1"/>
  <c r="AH35" i="1"/>
  <c r="AI35" i="1"/>
  <c r="AJ35" i="1"/>
  <c r="AK35" i="1"/>
  <c r="AH36" i="1"/>
  <c r="AI36" i="1"/>
  <c r="AJ36" i="1"/>
  <c r="AK36" i="1"/>
  <c r="AH37" i="1"/>
  <c r="AI37" i="1"/>
  <c r="AJ37" i="1"/>
  <c r="AK37" i="1"/>
  <c r="AH38" i="1"/>
  <c r="AI38" i="1"/>
  <c r="AJ38" i="1"/>
  <c r="AH39" i="1"/>
  <c r="AI39" i="1"/>
  <c r="AJ39" i="1"/>
  <c r="AK39" i="1"/>
  <c r="AH40" i="1"/>
  <c r="AI40" i="1"/>
  <c r="AJ40" i="1"/>
  <c r="AK40" i="1"/>
  <c r="AH41" i="1"/>
  <c r="AJ41" i="1"/>
  <c r="AK41" i="1"/>
  <c r="AH42" i="1"/>
  <c r="AI42" i="1"/>
  <c r="AJ42" i="1"/>
  <c r="AK42" i="1"/>
  <c r="AH43" i="1"/>
  <c r="AI43" i="1"/>
  <c r="AJ43" i="1"/>
  <c r="AK43" i="1"/>
  <c r="AH44" i="1"/>
  <c r="AI44" i="1"/>
  <c r="AJ44" i="1"/>
  <c r="AK44" i="1"/>
  <c r="AH45" i="1"/>
  <c r="AI45" i="1"/>
  <c r="AJ45" i="1"/>
  <c r="AK45" i="1"/>
  <c r="AG36" i="1"/>
  <c r="AL53" i="1"/>
  <c r="AL33" i="1"/>
  <c r="T32" i="1"/>
  <c r="T52" i="1"/>
  <c r="AL14" i="1"/>
  <c r="AJ14" i="1"/>
  <c r="AK14" i="1"/>
  <c r="AJ15" i="1"/>
  <c r="AK15" i="1"/>
  <c r="AJ16" i="1"/>
  <c r="AK16" i="1"/>
  <c r="AJ17" i="1"/>
  <c r="AK17" i="1"/>
  <c r="AJ18" i="1"/>
  <c r="AK18" i="1"/>
  <c r="AJ19" i="1"/>
  <c r="AK19" i="1"/>
  <c r="AJ20" i="1"/>
  <c r="AK20" i="1"/>
  <c r="AJ21" i="1"/>
  <c r="AK21" i="1"/>
  <c r="AJ22" i="1"/>
  <c r="AK22" i="1"/>
  <c r="AJ23" i="1"/>
  <c r="AK23" i="1"/>
  <c r="AJ24" i="1"/>
  <c r="AK24" i="1"/>
  <c r="AJ25" i="1"/>
  <c r="AK25" i="1"/>
  <c r="S27" i="1"/>
  <c r="S67" i="1"/>
  <c r="S70" i="1" s="1"/>
  <c r="S47" i="1"/>
  <c r="AK68" i="1"/>
  <c r="T68" i="1"/>
  <c r="AG26" i="1" l="1"/>
  <c r="AL67" i="1"/>
  <c r="S69" i="1"/>
  <c r="L24" i="4" l="1"/>
  <c r="T70" i="1"/>
  <c r="AL46" i="1"/>
  <c r="L46" i="1"/>
  <c r="AH46" i="1" l="1"/>
  <c r="AJ66" i="1"/>
  <c r="AK66" i="1"/>
  <c r="AI46" i="1"/>
  <c r="AJ46" i="1"/>
  <c r="AK46" i="1"/>
  <c r="T69" i="1"/>
  <c r="AI24" i="4"/>
  <c r="A24" i="4"/>
  <c r="B24" i="4"/>
  <c r="C24" i="4"/>
  <c r="D24" i="4"/>
  <c r="E24" i="4"/>
  <c r="F24" i="4"/>
  <c r="G24" i="4"/>
  <c r="H24" i="4"/>
  <c r="I24" i="4"/>
  <c r="AA24" i="4" s="1"/>
  <c r="J24" i="4"/>
  <c r="K24" i="4"/>
  <c r="AD24" i="4" s="1"/>
  <c r="AE24" i="4"/>
  <c r="AF24" i="4"/>
  <c r="AG24" i="4"/>
  <c r="AH24" i="4"/>
  <c r="AJ68" i="1"/>
  <c r="AB24" i="4" l="1"/>
  <c r="AC24" i="4"/>
  <c r="AI66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8" i="1"/>
  <c r="R25" i="4"/>
  <c r="R67" i="1"/>
  <c r="R47" i="1"/>
  <c r="R27" i="1"/>
  <c r="K46" i="1"/>
  <c r="R70" i="1" l="1"/>
  <c r="AK67" i="1"/>
  <c r="AK27" i="1"/>
  <c r="R69" i="1"/>
  <c r="AD21" i="1"/>
  <c r="K27" i="1"/>
  <c r="Q25" i="4" l="1"/>
  <c r="AJ25" i="4" s="1"/>
  <c r="P25" i="4"/>
  <c r="O25" i="4"/>
  <c r="N25" i="4"/>
  <c r="M25" i="4"/>
  <c r="L25" i="4"/>
  <c r="Q67" i="1"/>
  <c r="P67" i="1"/>
  <c r="AJ67" i="1" l="1"/>
  <c r="AI67" i="1"/>
  <c r="Q47" i="1"/>
  <c r="AK47" i="1" s="1"/>
  <c r="P47" i="1"/>
  <c r="O47" i="1"/>
  <c r="N47" i="1"/>
  <c r="M47" i="1"/>
  <c r="L47" i="1"/>
  <c r="K47" i="1"/>
  <c r="Q27" i="1"/>
  <c r="AJ27" i="1" s="1"/>
  <c r="P27" i="1"/>
  <c r="P70" i="1" s="1"/>
  <c r="O27" i="1"/>
  <c r="N27" i="1"/>
  <c r="M27" i="1"/>
  <c r="L27" i="1"/>
  <c r="Q70" i="1" l="1"/>
  <c r="AI47" i="1"/>
  <c r="AJ47" i="1"/>
  <c r="AG12" i="4" l="1"/>
  <c r="AI12" i="4"/>
  <c r="AG13" i="4"/>
  <c r="AH13" i="4"/>
  <c r="AI13" i="4"/>
  <c r="AG14" i="4"/>
  <c r="AH14" i="4"/>
  <c r="AI14" i="4"/>
  <c r="AG15" i="4"/>
  <c r="AH15" i="4"/>
  <c r="AI15" i="4"/>
  <c r="AG16" i="4"/>
  <c r="AH16" i="4"/>
  <c r="AI16" i="4"/>
  <c r="AG17" i="4"/>
  <c r="AH17" i="4"/>
  <c r="AI17" i="4"/>
  <c r="AG18" i="4"/>
  <c r="AH18" i="4"/>
  <c r="AI18" i="4"/>
  <c r="AG19" i="4"/>
  <c r="AH19" i="4"/>
  <c r="AI19" i="4"/>
  <c r="AG20" i="4"/>
  <c r="AH20" i="4"/>
  <c r="AG21" i="4"/>
  <c r="AH21" i="4"/>
  <c r="AI21" i="4"/>
  <c r="AG22" i="4"/>
  <c r="AH22" i="4"/>
  <c r="AI22" i="4"/>
  <c r="AG23" i="4"/>
  <c r="AH23" i="4"/>
  <c r="AI23" i="4"/>
  <c r="AG25" i="4"/>
  <c r="AH25" i="4"/>
  <c r="AI25" i="4"/>
  <c r="Q69" i="1"/>
  <c r="AH55" i="1" l="1"/>
  <c r="AH56" i="1"/>
  <c r="AH58" i="1"/>
  <c r="AH59" i="1"/>
  <c r="AH60" i="1"/>
  <c r="AH68" i="1"/>
  <c r="AH47" i="1"/>
  <c r="AI27" i="1"/>
  <c r="AH14" i="1"/>
  <c r="AI14" i="1"/>
  <c r="AH15" i="1"/>
  <c r="AI15" i="1"/>
  <c r="AH16" i="1"/>
  <c r="AI16" i="1"/>
  <c r="AH17" i="1"/>
  <c r="AI17" i="1"/>
  <c r="AH18" i="1"/>
  <c r="AI18" i="1"/>
  <c r="AH19" i="1"/>
  <c r="AI19" i="1"/>
  <c r="AH20" i="1"/>
  <c r="AI20" i="1"/>
  <c r="AH21" i="1"/>
  <c r="AI21" i="1"/>
  <c r="AH22" i="1"/>
  <c r="AI22" i="1"/>
  <c r="AH23" i="1"/>
  <c r="AI23" i="1"/>
  <c r="AH24" i="1"/>
  <c r="AI24" i="1"/>
  <c r="AH25" i="1"/>
  <c r="AI25" i="1"/>
  <c r="AH27" i="1"/>
  <c r="J46" i="1" l="1"/>
  <c r="J27" i="1"/>
  <c r="A66" i="1" l="1"/>
  <c r="A46" i="1"/>
  <c r="AG68" i="1" l="1"/>
  <c r="AG59" i="1"/>
  <c r="AF68" i="1"/>
  <c r="AE68" i="1"/>
  <c r="AE65" i="1"/>
  <c r="AE63" i="1"/>
  <c r="AD68" i="1"/>
  <c r="U68" i="1" l="1"/>
  <c r="V68" i="1"/>
  <c r="W68" i="1"/>
  <c r="X68" i="1"/>
  <c r="Y68" i="1"/>
  <c r="Z68" i="1"/>
  <c r="AA68" i="1"/>
  <c r="AB68" i="1"/>
  <c r="AC68" i="1"/>
  <c r="E19" i="5" l="1"/>
  <c r="E18" i="5"/>
  <c r="E17" i="5"/>
  <c r="E16" i="5"/>
  <c r="E15" i="5"/>
  <c r="E14" i="5"/>
  <c r="E13" i="5"/>
  <c r="E12" i="5"/>
  <c r="P18" i="2"/>
  <c r="P69" i="1" l="1"/>
  <c r="D20" i="5"/>
  <c r="C20" i="5"/>
  <c r="B20" i="5"/>
  <c r="E20" i="5"/>
  <c r="M34" i="3"/>
  <c r="L34" i="3"/>
  <c r="K34" i="3"/>
  <c r="I34" i="3"/>
  <c r="H34" i="3"/>
  <c r="G34" i="3"/>
  <c r="E34" i="3"/>
  <c r="D34" i="3"/>
  <c r="C34" i="3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F34" i="3" l="1"/>
  <c r="N34" i="3"/>
  <c r="J34" i="3"/>
  <c r="AE46" i="1" l="1"/>
  <c r="AC46" i="1"/>
  <c r="AD46" i="1"/>
  <c r="AG45" i="1"/>
  <c r="I46" i="1"/>
  <c r="H46" i="1"/>
  <c r="AG25" i="1"/>
  <c r="AG24" i="1"/>
  <c r="AG44" i="1"/>
  <c r="AG43" i="1"/>
  <c r="AG23" i="1"/>
  <c r="AA12" i="4"/>
  <c r="AB12" i="4"/>
  <c r="O57" i="1"/>
  <c r="AH57" i="1" s="1"/>
  <c r="O61" i="1"/>
  <c r="AH61" i="1" s="1"/>
  <c r="O62" i="1"/>
  <c r="AH62" i="1" s="1"/>
  <c r="AG42" i="1"/>
  <c r="AG22" i="1"/>
  <c r="AG41" i="1"/>
  <c r="AG21" i="1"/>
  <c r="AG40" i="1"/>
  <c r="AG20" i="1"/>
  <c r="AF46" i="1" l="1"/>
  <c r="AG46" i="1"/>
  <c r="O54" i="1"/>
  <c r="AG39" i="1"/>
  <c r="AG19" i="1"/>
  <c r="AH54" i="1" l="1"/>
  <c r="AG38" i="1"/>
  <c r="AG18" i="1" l="1"/>
  <c r="AG37" i="1" l="1"/>
  <c r="AG17" i="1"/>
  <c r="AG16" i="1" l="1"/>
  <c r="AG35" i="1"/>
  <c r="AG15" i="1"/>
  <c r="AF23" i="4"/>
  <c r="AF22" i="4"/>
  <c r="AF21" i="4"/>
  <c r="AF20" i="4"/>
  <c r="AF19" i="4"/>
  <c r="AF18" i="4"/>
  <c r="AF17" i="4"/>
  <c r="AF16" i="4"/>
  <c r="AF15" i="4"/>
  <c r="AF14" i="4"/>
  <c r="AF13" i="4"/>
  <c r="AF12" i="4"/>
  <c r="C66" i="1"/>
  <c r="B66" i="1"/>
  <c r="G46" i="1"/>
  <c r="F46" i="1"/>
  <c r="E46" i="1"/>
  <c r="D46" i="1"/>
  <c r="C46" i="1"/>
  <c r="B46" i="1"/>
  <c r="AF45" i="1"/>
  <c r="AF44" i="1"/>
  <c r="AF43" i="1"/>
  <c r="AF42" i="1"/>
  <c r="AF41" i="1"/>
  <c r="AF40" i="1"/>
  <c r="AF39" i="1"/>
  <c r="AF38" i="1"/>
  <c r="AF37" i="1"/>
  <c r="AF36" i="1"/>
  <c r="AF35" i="1"/>
  <c r="AG34" i="1"/>
  <c r="AF34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E14" i="1"/>
  <c r="N65" i="1"/>
  <c r="AF65" i="1" s="1"/>
  <c r="N64" i="1"/>
  <c r="AF64" i="1" s="1"/>
  <c r="N63" i="1"/>
  <c r="AF63" i="1" s="1"/>
  <c r="N62" i="1"/>
  <c r="N61" i="1"/>
  <c r="N60" i="1"/>
  <c r="N58" i="1"/>
  <c r="N57" i="1"/>
  <c r="N56" i="1"/>
  <c r="N55" i="1"/>
  <c r="N54" i="1"/>
  <c r="AG54" i="1" s="1"/>
  <c r="AG47" i="1"/>
  <c r="AG27" i="1"/>
  <c r="N67" i="1" l="1"/>
  <c r="N70" i="1" s="1"/>
  <c r="AG55" i="1"/>
  <c r="AG56" i="1"/>
  <c r="AG57" i="1"/>
  <c r="AG58" i="1"/>
  <c r="AG60" i="1"/>
  <c r="AF61" i="1"/>
  <c r="AG61" i="1"/>
  <c r="AF62" i="1"/>
  <c r="AG62" i="1"/>
  <c r="N69" i="1"/>
  <c r="O63" i="1" l="1"/>
  <c r="AH63" i="1" l="1"/>
  <c r="AG63" i="1"/>
  <c r="B67" i="1"/>
  <c r="AE23" i="4" l="1"/>
  <c r="AE22" i="4"/>
  <c r="AE21" i="4"/>
  <c r="AE20" i="4"/>
  <c r="AE19" i="4"/>
  <c r="AE18" i="4"/>
  <c r="AE17" i="4"/>
  <c r="AE16" i="4"/>
  <c r="AE15" i="4"/>
  <c r="AE14" i="4"/>
  <c r="AE13" i="4"/>
  <c r="AE45" i="1"/>
  <c r="AE44" i="1"/>
  <c r="AE43" i="1"/>
  <c r="AE42" i="1"/>
  <c r="AE41" i="1"/>
  <c r="AE40" i="1"/>
  <c r="AE39" i="1"/>
  <c r="AE38" i="1"/>
  <c r="AE37" i="1"/>
  <c r="AE36" i="1"/>
  <c r="AE35" i="1"/>
  <c r="AE34" i="1"/>
  <c r="AE25" i="1"/>
  <c r="AE24" i="1"/>
  <c r="AE23" i="1"/>
  <c r="AE22" i="1"/>
  <c r="AE21" i="1"/>
  <c r="AE20" i="1"/>
  <c r="AE19" i="1"/>
  <c r="AE18" i="1"/>
  <c r="AE17" i="1"/>
  <c r="AE16" i="1"/>
  <c r="AE15" i="1"/>
  <c r="AD14" i="1"/>
  <c r="M60" i="1"/>
  <c r="M59" i="1"/>
  <c r="M58" i="1"/>
  <c r="M57" i="1"/>
  <c r="M56" i="1"/>
  <c r="M55" i="1"/>
  <c r="M54" i="1"/>
  <c r="AF47" i="1"/>
  <c r="AF27" i="1"/>
  <c r="M67" i="1" l="1"/>
  <c r="M70" i="1" s="1"/>
  <c r="AF58" i="1"/>
  <c r="AF55" i="1"/>
  <c r="AF56" i="1"/>
  <c r="AF59" i="1"/>
  <c r="AF57" i="1"/>
  <c r="AF60" i="1"/>
  <c r="AF25" i="4"/>
  <c r="AF54" i="1"/>
  <c r="AF67" i="1" l="1"/>
  <c r="AF66" i="1"/>
  <c r="M69" i="1"/>
  <c r="E47" i="1" l="1"/>
  <c r="D47" i="1"/>
  <c r="C47" i="1"/>
  <c r="B47" i="1"/>
  <c r="V47" i="1" l="1"/>
  <c r="W47" i="1"/>
  <c r="U47" i="1"/>
  <c r="AD23" i="4" l="1"/>
  <c r="AD22" i="4"/>
  <c r="AD21" i="4"/>
  <c r="AD20" i="4"/>
  <c r="AD19" i="4"/>
  <c r="AD18" i="4"/>
  <c r="AD17" i="4"/>
  <c r="AD16" i="4"/>
  <c r="AD15" i="4"/>
  <c r="AD14" i="4"/>
  <c r="AD13" i="4"/>
  <c r="AD12" i="4"/>
  <c r="AE25" i="4"/>
  <c r="K65" i="1"/>
  <c r="AD65" i="1" s="1"/>
  <c r="L62" i="1"/>
  <c r="AD35" i="1"/>
  <c r="AD34" i="1"/>
  <c r="AE62" i="1" l="1"/>
  <c r="AD45" i="1"/>
  <c r="AD44" i="1"/>
  <c r="AD43" i="1"/>
  <c r="AD42" i="1"/>
  <c r="AD41" i="1"/>
  <c r="AD40" i="1"/>
  <c r="AD39" i="1"/>
  <c r="AD38" i="1"/>
  <c r="AD37" i="1"/>
  <c r="AD36" i="1"/>
  <c r="AD25" i="1"/>
  <c r="AD24" i="1"/>
  <c r="AD23" i="1"/>
  <c r="AD22" i="1"/>
  <c r="AD20" i="1"/>
  <c r="AD19" i="1"/>
  <c r="AD18" i="1"/>
  <c r="AD17" i="1"/>
  <c r="AD16" i="1"/>
  <c r="AD15" i="1"/>
  <c r="AC14" i="1"/>
  <c r="AB14" i="1"/>
  <c r="L64" i="1"/>
  <c r="L61" i="1"/>
  <c r="L60" i="1"/>
  <c r="L59" i="1"/>
  <c r="L58" i="1"/>
  <c r="L57" i="1"/>
  <c r="L56" i="1"/>
  <c r="L55" i="1"/>
  <c r="L54" i="1"/>
  <c r="L66" i="1" s="1"/>
  <c r="AE47" i="1"/>
  <c r="L67" i="1" l="1"/>
  <c r="AE57" i="1"/>
  <c r="AE59" i="1"/>
  <c r="AE64" i="1"/>
  <c r="AE56" i="1"/>
  <c r="AE58" i="1"/>
  <c r="AE60" i="1"/>
  <c r="AE61" i="1"/>
  <c r="AE55" i="1"/>
  <c r="AE27" i="1"/>
  <c r="AE54" i="1"/>
  <c r="AE66" i="1" l="1"/>
  <c r="AE67" i="1"/>
  <c r="L69" i="1"/>
  <c r="L70" i="1"/>
  <c r="O65" i="1"/>
  <c r="AH65" i="1" s="1"/>
  <c r="J65" i="1"/>
  <c r="O64" i="1"/>
  <c r="K64" i="1"/>
  <c r="AD64" i="1" s="1"/>
  <c r="J64" i="1"/>
  <c r="K63" i="1"/>
  <c r="AD63" i="1" s="1"/>
  <c r="J63" i="1"/>
  <c r="K62" i="1"/>
  <c r="AD62" i="1" s="1"/>
  <c r="J62" i="1"/>
  <c r="K61" i="1"/>
  <c r="AD61" i="1" s="1"/>
  <c r="J61" i="1"/>
  <c r="K60" i="1"/>
  <c r="AD60" i="1" s="1"/>
  <c r="J60" i="1"/>
  <c r="K59" i="1"/>
  <c r="AD59" i="1" s="1"/>
  <c r="J59" i="1"/>
  <c r="K58" i="1"/>
  <c r="AD58" i="1" s="1"/>
  <c r="J58" i="1"/>
  <c r="K57" i="1"/>
  <c r="AD57" i="1" s="1"/>
  <c r="J57" i="1"/>
  <c r="K56" i="1"/>
  <c r="AD56" i="1" s="1"/>
  <c r="J56" i="1"/>
  <c r="K55" i="1"/>
  <c r="AD55" i="1" s="1"/>
  <c r="J55" i="1"/>
  <c r="K54" i="1"/>
  <c r="J54" i="1"/>
  <c r="K67" i="1" l="1"/>
  <c r="AD67" i="1" s="1"/>
  <c r="K66" i="1"/>
  <c r="AD66" i="1" s="1"/>
  <c r="AH64" i="1"/>
  <c r="AH66" i="1"/>
  <c r="O67" i="1"/>
  <c r="AG65" i="1"/>
  <c r="J66" i="1"/>
  <c r="J67" i="1"/>
  <c r="AG64" i="1"/>
  <c r="AD54" i="1"/>
  <c r="AH67" i="1" l="1"/>
  <c r="O70" i="1"/>
  <c r="AG67" i="1"/>
  <c r="AG66" i="1"/>
  <c r="O69" i="1"/>
  <c r="AC66" i="1"/>
  <c r="AC25" i="1" l="1"/>
  <c r="AC24" i="1"/>
  <c r="AC23" i="1"/>
  <c r="AC22" i="1"/>
  <c r="AC21" i="1"/>
  <c r="AC20" i="1"/>
  <c r="AC19" i="1"/>
  <c r="AC18" i="1"/>
  <c r="AC17" i="1"/>
  <c r="AC16" i="1"/>
  <c r="AC15" i="1"/>
  <c r="AC26" i="1" s="1"/>
  <c r="AC27" i="1" l="1"/>
  <c r="AD27" i="1"/>
  <c r="AC23" i="4"/>
  <c r="AC45" i="1"/>
  <c r="AD47" i="1" l="1"/>
  <c r="AC22" i="4"/>
  <c r="AC44" i="1"/>
  <c r="AC21" i="4" l="1"/>
  <c r="AC43" i="1"/>
  <c r="AC20" i="4" l="1"/>
  <c r="AC42" i="1"/>
  <c r="AC19" i="4" l="1"/>
  <c r="AC41" i="1" l="1"/>
  <c r="AC40" i="1" l="1"/>
  <c r="AC18" i="4"/>
  <c r="AC61" i="1" l="1"/>
  <c r="K70" i="1" l="1"/>
  <c r="K69" i="1"/>
  <c r="AC17" i="4" l="1"/>
  <c r="AC39" i="1"/>
  <c r="AC16" i="4" l="1"/>
  <c r="AC38" i="1"/>
  <c r="AC13" i="4" l="1"/>
  <c r="AC14" i="4"/>
  <c r="AC15" i="4" l="1"/>
  <c r="AC37" i="1" l="1"/>
  <c r="AC36" i="1" l="1"/>
  <c r="AC35" i="1" l="1"/>
  <c r="AC34" i="1" l="1"/>
  <c r="K25" i="4" l="1"/>
  <c r="AD25" i="4" s="1"/>
  <c r="AC12" i="4"/>
  <c r="J47" i="1" l="1"/>
  <c r="AB45" i="1"/>
  <c r="AB25" i="1"/>
  <c r="J25" i="4"/>
  <c r="AC25" i="4" s="1"/>
  <c r="AB23" i="4"/>
  <c r="AC47" i="1" l="1"/>
  <c r="AC64" i="1"/>
  <c r="AC63" i="1"/>
  <c r="AC62" i="1"/>
  <c r="AC60" i="1"/>
  <c r="AC59" i="1"/>
  <c r="AC58" i="1"/>
  <c r="AC57" i="1"/>
  <c r="AC56" i="1"/>
  <c r="AC55" i="1"/>
  <c r="AB44" i="1"/>
  <c r="AB24" i="1" l="1"/>
  <c r="AB22" i="4"/>
  <c r="AB21" i="4" l="1"/>
  <c r="AB43" i="1"/>
  <c r="AB23" i="1"/>
  <c r="AB20" i="4" l="1"/>
  <c r="AB22" i="1"/>
  <c r="AB42" i="1"/>
  <c r="AB19" i="4" l="1"/>
  <c r="AB41" i="1" l="1"/>
  <c r="AB21" i="1"/>
  <c r="AB18" i="4" l="1"/>
  <c r="AB40" i="1"/>
  <c r="AB20" i="1"/>
  <c r="AB17" i="4" l="1"/>
  <c r="AB39" i="1"/>
  <c r="AB19" i="1"/>
  <c r="AB16" i="4" l="1"/>
  <c r="AB38" i="1"/>
  <c r="AB18" i="1"/>
  <c r="AB37" i="1" l="1"/>
  <c r="AB17" i="1"/>
  <c r="AB15" i="4" l="1"/>
  <c r="AC65" i="1" l="1"/>
  <c r="AB14" i="4" l="1"/>
  <c r="AB13" i="4"/>
  <c r="AB36" i="1"/>
  <c r="AB35" i="1"/>
  <c r="AB34" i="1"/>
  <c r="AB46" i="1" s="1"/>
  <c r="AB16" i="1"/>
  <c r="AB15" i="1"/>
  <c r="AB26" i="1" s="1"/>
  <c r="AB27" i="1" l="1"/>
  <c r="AC54" i="1"/>
  <c r="I25" i="4"/>
  <c r="AB25" i="4" s="1"/>
  <c r="AA23" i="4"/>
  <c r="AC67" i="1" l="1"/>
  <c r="AC69" i="1" s="1"/>
  <c r="J70" i="1"/>
  <c r="J69" i="1"/>
  <c r="I65" i="1"/>
  <c r="I27" i="1"/>
  <c r="AA25" i="1"/>
  <c r="I47" i="1"/>
  <c r="AA45" i="1"/>
  <c r="AB47" i="1" l="1"/>
  <c r="AB65" i="1"/>
  <c r="AA22" i="4"/>
  <c r="I64" i="1"/>
  <c r="AB64" i="1" s="1"/>
  <c r="AA44" i="1"/>
  <c r="AA24" i="1"/>
  <c r="AA21" i="4" l="1"/>
  <c r="AA43" i="1"/>
  <c r="I63" i="1"/>
  <c r="AB63" i="1" s="1"/>
  <c r="AA23" i="1"/>
  <c r="AA20" i="4" l="1"/>
  <c r="I62" i="1" l="1"/>
  <c r="AA42" i="1"/>
  <c r="AA22" i="1"/>
  <c r="AB62" i="1" l="1"/>
  <c r="AA19" i="4" l="1"/>
  <c r="AA18" i="4"/>
  <c r="AA41" i="1" l="1"/>
  <c r="AA40" i="1"/>
  <c r="I60" i="1"/>
  <c r="I61" i="1"/>
  <c r="AA21" i="1"/>
  <c r="AA20" i="1"/>
  <c r="AB61" i="1" l="1"/>
  <c r="AB60" i="1"/>
  <c r="AA17" i="4"/>
  <c r="AA39" i="1" l="1"/>
  <c r="I59" i="1"/>
  <c r="AA19" i="1"/>
  <c r="AA59" i="1" l="1"/>
  <c r="AB59" i="1"/>
  <c r="AA18" i="1"/>
  <c r="AA38" i="1"/>
  <c r="I58" i="1"/>
  <c r="AB58" i="1" s="1"/>
  <c r="AA16" i="4" l="1"/>
  <c r="AA15" i="4" l="1"/>
  <c r="I57" i="1" l="1"/>
  <c r="AB57" i="1" s="1"/>
  <c r="AA37" i="1"/>
  <c r="AA17" i="1"/>
  <c r="AA14" i="4"/>
  <c r="I56" i="1"/>
  <c r="AB56" i="1" s="1"/>
  <c r="AA36" i="1"/>
  <c r="AA16" i="1"/>
  <c r="AA13" i="4"/>
  <c r="I55" i="1"/>
  <c r="AB55" i="1" s="1"/>
  <c r="AA35" i="1"/>
  <c r="AA15" i="1"/>
  <c r="H25" i="4"/>
  <c r="AA25" i="4" s="1"/>
  <c r="G25" i="4"/>
  <c r="F25" i="4"/>
  <c r="E25" i="4"/>
  <c r="D25" i="4"/>
  <c r="C25" i="4"/>
  <c r="B25" i="4"/>
  <c r="Z23" i="4"/>
  <c r="Y23" i="4"/>
  <c r="X23" i="4"/>
  <c r="W23" i="4"/>
  <c r="V23" i="4"/>
  <c r="U23" i="4"/>
  <c r="Z22" i="4"/>
  <c r="Y22" i="4"/>
  <c r="X22" i="4"/>
  <c r="W22" i="4"/>
  <c r="V22" i="4"/>
  <c r="U22" i="4"/>
  <c r="Z21" i="4"/>
  <c r="Y21" i="4"/>
  <c r="X21" i="4"/>
  <c r="W21" i="4"/>
  <c r="V21" i="4"/>
  <c r="U21" i="4"/>
  <c r="Z20" i="4"/>
  <c r="Y20" i="4"/>
  <c r="X20" i="4"/>
  <c r="W20" i="4"/>
  <c r="V20" i="4"/>
  <c r="U20" i="4"/>
  <c r="Z19" i="4"/>
  <c r="Y19" i="4"/>
  <c r="X19" i="4"/>
  <c r="W19" i="4"/>
  <c r="V19" i="4"/>
  <c r="U19" i="4"/>
  <c r="Z18" i="4"/>
  <c r="Y18" i="4"/>
  <c r="X18" i="4"/>
  <c r="W18" i="4"/>
  <c r="V18" i="4"/>
  <c r="U18" i="4"/>
  <c r="Z17" i="4"/>
  <c r="Y17" i="4"/>
  <c r="X17" i="4"/>
  <c r="W17" i="4"/>
  <c r="V17" i="4"/>
  <c r="U17" i="4"/>
  <c r="Z16" i="4"/>
  <c r="Y16" i="4"/>
  <c r="X16" i="4"/>
  <c r="W16" i="4"/>
  <c r="V16" i="4"/>
  <c r="U16" i="4"/>
  <c r="Z15" i="4"/>
  <c r="Y15" i="4"/>
  <c r="X15" i="4"/>
  <c r="W15" i="4"/>
  <c r="V15" i="4"/>
  <c r="U15" i="4"/>
  <c r="Z14" i="4"/>
  <c r="Y14" i="4"/>
  <c r="X14" i="4"/>
  <c r="W14" i="4"/>
  <c r="V14" i="4"/>
  <c r="U14" i="4"/>
  <c r="Z13" i="4"/>
  <c r="Y13" i="4"/>
  <c r="X13" i="4"/>
  <c r="W13" i="4"/>
  <c r="V13" i="4"/>
  <c r="U13" i="4"/>
  <c r="Z12" i="4"/>
  <c r="Y12" i="4"/>
  <c r="X12" i="4"/>
  <c r="W12" i="4"/>
  <c r="V12" i="4"/>
  <c r="U12" i="4"/>
  <c r="C67" i="1"/>
  <c r="B69" i="1"/>
  <c r="U65" i="1"/>
  <c r="H65" i="1"/>
  <c r="AA65" i="1" s="1"/>
  <c r="G65" i="1"/>
  <c r="F65" i="1"/>
  <c r="E65" i="1"/>
  <c r="D65" i="1"/>
  <c r="V65" i="1" s="1"/>
  <c r="U64" i="1"/>
  <c r="H64" i="1"/>
  <c r="AA64" i="1" s="1"/>
  <c r="G64" i="1"/>
  <c r="F64" i="1"/>
  <c r="E64" i="1"/>
  <c r="D64" i="1"/>
  <c r="V64" i="1" s="1"/>
  <c r="U63" i="1"/>
  <c r="H63" i="1"/>
  <c r="AA63" i="1" s="1"/>
  <c r="G63" i="1"/>
  <c r="F63" i="1"/>
  <c r="E63" i="1"/>
  <c r="D63" i="1"/>
  <c r="V63" i="1" s="1"/>
  <c r="U62" i="1"/>
  <c r="H62" i="1"/>
  <c r="AA62" i="1" s="1"/>
  <c r="G62" i="1"/>
  <c r="F62" i="1"/>
  <c r="E62" i="1"/>
  <c r="D62" i="1"/>
  <c r="U61" i="1"/>
  <c r="H61" i="1"/>
  <c r="G61" i="1"/>
  <c r="F61" i="1"/>
  <c r="E61" i="1"/>
  <c r="D61" i="1"/>
  <c r="V61" i="1" s="1"/>
  <c r="U60" i="1"/>
  <c r="H60" i="1"/>
  <c r="AA60" i="1" s="1"/>
  <c r="G60" i="1"/>
  <c r="F60" i="1"/>
  <c r="E60" i="1"/>
  <c r="D60" i="1"/>
  <c r="V60" i="1" s="1"/>
  <c r="U59" i="1"/>
  <c r="G59" i="1"/>
  <c r="Z59" i="1" s="1"/>
  <c r="F59" i="1"/>
  <c r="E59" i="1"/>
  <c r="D59" i="1"/>
  <c r="V59" i="1" s="1"/>
  <c r="U58" i="1"/>
  <c r="H58" i="1"/>
  <c r="AA58" i="1" s="1"/>
  <c r="G58" i="1"/>
  <c r="F58" i="1"/>
  <c r="E58" i="1"/>
  <c r="D58" i="1"/>
  <c r="V58" i="1" s="1"/>
  <c r="U57" i="1"/>
  <c r="H57" i="1"/>
  <c r="G57" i="1"/>
  <c r="F57" i="1"/>
  <c r="E57" i="1"/>
  <c r="D57" i="1"/>
  <c r="U56" i="1"/>
  <c r="H56" i="1"/>
  <c r="G56" i="1"/>
  <c r="F56" i="1"/>
  <c r="E56" i="1"/>
  <c r="D56" i="1"/>
  <c r="V56" i="1" s="1"/>
  <c r="U55" i="1"/>
  <c r="H55" i="1"/>
  <c r="G55" i="1"/>
  <c r="F55" i="1"/>
  <c r="E55" i="1"/>
  <c r="D55" i="1"/>
  <c r="V55" i="1" s="1"/>
  <c r="U54" i="1"/>
  <c r="U66" i="1" s="1"/>
  <c r="I54" i="1"/>
  <c r="H54" i="1"/>
  <c r="G54" i="1"/>
  <c r="F54" i="1"/>
  <c r="E54" i="1"/>
  <c r="E66" i="1" s="1"/>
  <c r="D54" i="1"/>
  <c r="D66" i="1" s="1"/>
  <c r="H47" i="1"/>
  <c r="G47" i="1"/>
  <c r="F47" i="1"/>
  <c r="X47" i="1" s="1"/>
  <c r="Z45" i="1"/>
  <c r="Y45" i="1"/>
  <c r="X45" i="1"/>
  <c r="W45" i="1"/>
  <c r="V45" i="1"/>
  <c r="U45" i="1"/>
  <c r="Z44" i="1"/>
  <c r="Y44" i="1"/>
  <c r="X44" i="1"/>
  <c r="W44" i="1"/>
  <c r="V44" i="1"/>
  <c r="U44" i="1"/>
  <c r="Z43" i="1"/>
  <c r="Y43" i="1"/>
  <c r="X43" i="1"/>
  <c r="W43" i="1"/>
  <c r="V43" i="1"/>
  <c r="U43" i="1"/>
  <c r="Z42" i="1"/>
  <c r="Y42" i="1"/>
  <c r="X42" i="1"/>
  <c r="W42" i="1"/>
  <c r="V42" i="1"/>
  <c r="U42" i="1"/>
  <c r="Z41" i="1"/>
  <c r="Y41" i="1"/>
  <c r="X41" i="1"/>
  <c r="W41" i="1"/>
  <c r="V41" i="1"/>
  <c r="U41" i="1"/>
  <c r="Z40" i="1"/>
  <c r="Y40" i="1"/>
  <c r="X40" i="1"/>
  <c r="W40" i="1"/>
  <c r="V40" i="1"/>
  <c r="U40" i="1"/>
  <c r="Z39" i="1"/>
  <c r="Y39" i="1"/>
  <c r="X39" i="1"/>
  <c r="W39" i="1"/>
  <c r="V39" i="1"/>
  <c r="U39" i="1"/>
  <c r="Z38" i="1"/>
  <c r="Y38" i="1"/>
  <c r="X38" i="1"/>
  <c r="W38" i="1"/>
  <c r="V38" i="1"/>
  <c r="U38" i="1"/>
  <c r="Z37" i="1"/>
  <c r="Y37" i="1"/>
  <c r="X37" i="1"/>
  <c r="W37" i="1"/>
  <c r="V37" i="1"/>
  <c r="U37" i="1"/>
  <c r="Z36" i="1"/>
  <c r="Y36" i="1"/>
  <c r="X36" i="1"/>
  <c r="W36" i="1"/>
  <c r="V36" i="1"/>
  <c r="U36" i="1"/>
  <c r="Z35" i="1"/>
  <c r="Y35" i="1"/>
  <c r="X35" i="1"/>
  <c r="W35" i="1"/>
  <c r="V35" i="1"/>
  <c r="U35" i="1"/>
  <c r="AA34" i="1"/>
  <c r="AA46" i="1" s="1"/>
  <c r="Z34" i="1"/>
  <c r="Y34" i="1"/>
  <c r="X34" i="1"/>
  <c r="W34" i="1"/>
  <c r="V34" i="1"/>
  <c r="U34" i="1"/>
  <c r="H27" i="1"/>
  <c r="G27" i="1"/>
  <c r="F27" i="1"/>
  <c r="E27" i="1"/>
  <c r="D27" i="1"/>
  <c r="C27" i="1"/>
  <c r="B27" i="1"/>
  <c r="Z25" i="1"/>
  <c r="Y25" i="1"/>
  <c r="X25" i="1"/>
  <c r="W25" i="1"/>
  <c r="V25" i="1"/>
  <c r="U25" i="1"/>
  <c r="Z24" i="1"/>
  <c r="Y24" i="1"/>
  <c r="X24" i="1"/>
  <c r="W24" i="1"/>
  <c r="V24" i="1"/>
  <c r="U24" i="1"/>
  <c r="Z23" i="1"/>
  <c r="Y23" i="1"/>
  <c r="X23" i="1"/>
  <c r="W23" i="1"/>
  <c r="V23" i="1"/>
  <c r="U23" i="1"/>
  <c r="Z22" i="1"/>
  <c r="Y22" i="1"/>
  <c r="X22" i="1"/>
  <c r="W22" i="1"/>
  <c r="V22" i="1"/>
  <c r="U22" i="1"/>
  <c r="Z21" i="1"/>
  <c r="Y21" i="1"/>
  <c r="X21" i="1"/>
  <c r="W21" i="1"/>
  <c r="V21" i="1"/>
  <c r="U21" i="1"/>
  <c r="Z20" i="1"/>
  <c r="Y20" i="1"/>
  <c r="X20" i="1"/>
  <c r="W20" i="1"/>
  <c r="V20" i="1"/>
  <c r="U20" i="1"/>
  <c r="Z19" i="1"/>
  <c r="Y19" i="1"/>
  <c r="X19" i="1"/>
  <c r="W19" i="1"/>
  <c r="V19" i="1"/>
  <c r="U19" i="1"/>
  <c r="Z18" i="1"/>
  <c r="Y18" i="1"/>
  <c r="X18" i="1"/>
  <c r="W18" i="1"/>
  <c r="V18" i="1"/>
  <c r="U18" i="1"/>
  <c r="Z17" i="1"/>
  <c r="Y17" i="1"/>
  <c r="X17" i="1"/>
  <c r="W17" i="1"/>
  <c r="V17" i="1"/>
  <c r="U17" i="1"/>
  <c r="Z16" i="1"/>
  <c r="Y16" i="1"/>
  <c r="X16" i="1"/>
  <c r="W16" i="1"/>
  <c r="V16" i="1"/>
  <c r="U16" i="1"/>
  <c r="Z15" i="1"/>
  <c r="Y15" i="1"/>
  <c r="X15" i="1"/>
  <c r="W15" i="1"/>
  <c r="V15" i="1"/>
  <c r="U15" i="1"/>
  <c r="AA14" i="1"/>
  <c r="Z14" i="1"/>
  <c r="Z26" i="1" s="1"/>
  <c r="Y14" i="1"/>
  <c r="Y26" i="1" s="1"/>
  <c r="X14" i="1"/>
  <c r="X26" i="1" s="1"/>
  <c r="W14" i="1"/>
  <c r="W26" i="1" s="1"/>
  <c r="V14" i="1"/>
  <c r="V26" i="1" s="1"/>
  <c r="U14" i="1"/>
  <c r="U26" i="1" s="1"/>
  <c r="AA26" i="1" l="1"/>
  <c r="U46" i="1"/>
  <c r="V24" i="4"/>
  <c r="U24" i="4"/>
  <c r="W24" i="4"/>
  <c r="X24" i="4"/>
  <c r="Z24" i="4"/>
  <c r="Y24" i="4"/>
  <c r="Y27" i="1"/>
  <c r="Z27" i="1"/>
  <c r="U27" i="1"/>
  <c r="X27" i="1"/>
  <c r="V27" i="1"/>
  <c r="W27" i="1"/>
  <c r="AA27" i="1"/>
  <c r="W46" i="1"/>
  <c r="Y46" i="1"/>
  <c r="X46" i="1"/>
  <c r="Z46" i="1"/>
  <c r="V46" i="1"/>
  <c r="I66" i="1"/>
  <c r="I67" i="1"/>
  <c r="H66" i="1"/>
  <c r="H67" i="1"/>
  <c r="F66" i="1"/>
  <c r="G66" i="1"/>
  <c r="Y47" i="1"/>
  <c r="Z47" i="1"/>
  <c r="AA47" i="1"/>
  <c r="V54" i="1"/>
  <c r="W65" i="1"/>
  <c r="X61" i="1"/>
  <c r="Y65" i="1"/>
  <c r="X65" i="1"/>
  <c r="W56" i="1"/>
  <c r="W25" i="4"/>
  <c r="X57" i="1"/>
  <c r="X60" i="1"/>
  <c r="Y61" i="1"/>
  <c r="Z55" i="1"/>
  <c r="Y64" i="1"/>
  <c r="W58" i="1"/>
  <c r="W60" i="1"/>
  <c r="X55" i="1"/>
  <c r="E67" i="1"/>
  <c r="E69" i="1" s="1"/>
  <c r="X58" i="1"/>
  <c r="X54" i="1"/>
  <c r="Y55" i="1"/>
  <c r="Z63" i="1"/>
  <c r="Y57" i="1"/>
  <c r="D67" i="1"/>
  <c r="D70" i="1" s="1"/>
  <c r="Z64" i="1"/>
  <c r="Z54" i="1"/>
  <c r="Y63" i="1"/>
  <c r="W55" i="1"/>
  <c r="W57" i="1"/>
  <c r="Z60" i="1"/>
  <c r="W61" i="1"/>
  <c r="W62" i="1"/>
  <c r="Y58" i="1"/>
  <c r="X64" i="1"/>
  <c r="U67" i="1"/>
  <c r="U69" i="1" s="1"/>
  <c r="X59" i="1"/>
  <c r="X63" i="1"/>
  <c r="AA54" i="1"/>
  <c r="AB54" i="1"/>
  <c r="AB66" i="1" s="1"/>
  <c r="Y56" i="1"/>
  <c r="V57" i="1"/>
  <c r="Z61" i="1"/>
  <c r="AA61" i="1"/>
  <c r="Y62" i="1"/>
  <c r="W64" i="1"/>
  <c r="F67" i="1"/>
  <c r="W54" i="1"/>
  <c r="Y54" i="1"/>
  <c r="X62" i="1"/>
  <c r="Y59" i="1"/>
  <c r="G67" i="1"/>
  <c r="Z58" i="1"/>
  <c r="Z62" i="1"/>
  <c r="W63" i="1"/>
  <c r="C70" i="1"/>
  <c r="Z57" i="1"/>
  <c r="W59" i="1"/>
  <c r="Z65" i="1"/>
  <c r="Z56" i="1"/>
  <c r="AA57" i="1"/>
  <c r="AA55" i="1"/>
  <c r="Z25" i="4"/>
  <c r="X25" i="4"/>
  <c r="V25" i="4"/>
  <c r="Y25" i="4"/>
  <c r="U25" i="4"/>
  <c r="AA56" i="1"/>
  <c r="C69" i="1"/>
  <c r="B70" i="1"/>
  <c r="X56" i="1"/>
  <c r="Y60" i="1"/>
  <c r="V62" i="1"/>
  <c r="W66" i="1" l="1"/>
  <c r="AA66" i="1"/>
  <c r="V66" i="1"/>
  <c r="X66" i="1"/>
  <c r="Y66" i="1"/>
  <c r="Z66" i="1"/>
  <c r="AA67" i="1"/>
  <c r="AA69" i="1" s="1"/>
  <c r="AB67" i="1"/>
  <c r="AB69" i="1" s="1"/>
  <c r="I70" i="1"/>
  <c r="I69" i="1"/>
  <c r="E70" i="1"/>
  <c r="X67" i="1"/>
  <c r="X69" i="1" s="1"/>
  <c r="W67" i="1"/>
  <c r="W69" i="1" s="1"/>
  <c r="D69" i="1"/>
  <c r="V67" i="1"/>
  <c r="V69" i="1" s="1"/>
  <c r="F70" i="1"/>
  <c r="F69" i="1"/>
  <c r="G70" i="1"/>
  <c r="Y67" i="1"/>
  <c r="Y69" i="1" s="1"/>
  <c r="G69" i="1"/>
  <c r="H70" i="1"/>
  <c r="H69" i="1"/>
  <c r="Z67" i="1"/>
  <c r="Z69" i="1" s="1"/>
</calcChain>
</file>

<file path=xl/sharedStrings.xml><?xml version="1.0" encoding="utf-8"?>
<sst xmlns="http://schemas.openxmlformats.org/spreadsheetml/2006/main" count="200" uniqueCount="104">
  <si>
    <t xml:space="preserve"> </t>
  </si>
  <si>
    <t>ITALIA - TRASFERIMENTI DI PROPRIETA' - AUTOVETTURE</t>
  </si>
  <si>
    <t xml:space="preserve">ITALY - CHANGES IN OWNERSHIP FOR SECOND-HAND CARS </t>
  </si>
  <si>
    <t>var. %/chg %</t>
  </si>
  <si>
    <t>09/'08</t>
  </si>
  <si>
    <t>10/'09</t>
  </si>
  <si>
    <t>11/'10</t>
  </si>
  <si>
    <t>12/'11</t>
  </si>
  <si>
    <t>13/'12</t>
  </si>
  <si>
    <t>14/'13</t>
  </si>
  <si>
    <t>15/'14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</si>
  <si>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</si>
  <si>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</si>
  <si>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</si>
  <si>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</si>
  <si>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</si>
  <si>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</si>
  <si>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</si>
  <si>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</si>
  <si>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</si>
  <si>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</si>
  <si>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</si>
  <si>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</si>
  <si>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TOTALE</t>
  </si>
  <si>
    <t>Immatricolazioni nuove</t>
  </si>
  <si>
    <t>Rapporto usato reale/nuovo</t>
  </si>
  <si>
    <t>ITALIA - TRASFERIMENTI DI PROPRIETA'</t>
  </si>
  <si>
    <t>ITALY - CHANGES IN OWNERSHIP FOR SECOND-HAND VEHICLES BY TYPE OF VEHICLE</t>
  </si>
  <si>
    <t>ITALIA - TRASFERIMENTI DI PROPRIETA' - AUTOVETTURE - SECONDO L'ANZIANITA' E L'ALIMENTAZIONE</t>
  </si>
  <si>
    <t>ITALY - CHANGES IN OWNERSHIP FOR SECOND-HAND CARS BY AGE AND FUEL</t>
  </si>
  <si>
    <t>ANNI DI</t>
  </si>
  <si>
    <t>PASSAGGI LORDI</t>
  </si>
  <si>
    <t>MINIVOLTURE</t>
  </si>
  <si>
    <t>PASSAGGI NETTI</t>
  </si>
  <si>
    <t>ANZIANITA'</t>
  </si>
  <si>
    <t>Benzina</t>
  </si>
  <si>
    <t>Gasolio</t>
  </si>
  <si>
    <t>Altro</t>
  </si>
  <si>
    <t>Totale</t>
  </si>
  <si>
    <t>0-1</t>
  </si>
  <si>
    <t>1-2</t>
  </si>
  <si>
    <t>2-3</t>
  </si>
  <si>
    <t>3-4</t>
  </si>
  <si>
    <t>4-5</t>
  </si>
  <si>
    <t>5-6</t>
  </si>
  <si>
    <t>6-7</t>
  </si>
  <si>
    <t>7-8</t>
  </si>
  <si>
    <t>8-9</t>
  </si>
  <si>
    <t>9-10</t>
  </si>
  <si>
    <t>10-11</t>
  </si>
  <si>
    <t>11-12</t>
  </si>
  <si>
    <t>12-13</t>
  </si>
  <si>
    <t>13-14</t>
  </si>
  <si>
    <t>14-15</t>
  </si>
  <si>
    <t>15-16</t>
  </si>
  <si>
    <t>16-17</t>
  </si>
  <si>
    <t>17-18</t>
  </si>
  <si>
    <t>18-19</t>
  </si>
  <si>
    <t>19-20</t>
  </si>
  <si>
    <t>OLTRE 20</t>
  </si>
  <si>
    <t>DEMOLIZIONE</t>
  </si>
  <si>
    <t>ESPORTAZIONE</t>
  </si>
  <si>
    <t>ALTRO</t>
  </si>
  <si>
    <t>Autoveicoli specifici e spec/ Specific vehicles</t>
  </si>
  <si>
    <t>Autobus/Buses</t>
  </si>
  <si>
    <t>Trasferimenti Netti sul Totale</t>
  </si>
  <si>
    <t>16/'15</t>
  </si>
  <si>
    <t>Radiazioni</t>
  </si>
  <si>
    <t>Immat.</t>
  </si>
  <si>
    <t>17/'16</t>
  </si>
  <si>
    <r>
      <t>Autovetture/</t>
    </r>
    <r>
      <rPr>
        <i/>
        <sz val="10"/>
        <color theme="3"/>
        <rFont val="Trebuchet MS"/>
        <family val="2"/>
      </rPr>
      <t>Passenger cars</t>
    </r>
  </si>
  <si>
    <r>
      <t>Autocarri/</t>
    </r>
    <r>
      <rPr>
        <i/>
        <sz val="10"/>
        <color theme="3"/>
        <rFont val="Trebuchet MS"/>
        <family val="2"/>
      </rPr>
      <t>Trucks</t>
    </r>
  </si>
  <si>
    <r>
      <t>Motrici e trattori/</t>
    </r>
    <r>
      <rPr>
        <i/>
        <sz val="10"/>
        <color theme="3"/>
        <rFont val="Trebuchet MS"/>
        <family val="2"/>
      </rPr>
      <t>Road Tractors</t>
    </r>
  </si>
  <si>
    <r>
      <t>Motocicli/</t>
    </r>
    <r>
      <rPr>
        <i/>
        <sz val="10"/>
        <color theme="3"/>
        <rFont val="Trebuchet MS"/>
        <family val="2"/>
      </rPr>
      <t>Motor-cycles</t>
    </r>
  </si>
  <si>
    <r>
      <t>Motocarri/</t>
    </r>
    <r>
      <rPr>
        <i/>
        <sz val="10"/>
        <color theme="3"/>
        <rFont val="Trebuchet MS"/>
        <family val="2"/>
      </rPr>
      <t>Three-wheelers</t>
    </r>
  </si>
  <si>
    <r>
      <t>Fonte/</t>
    </r>
    <r>
      <rPr>
        <i/>
        <sz val="9"/>
        <color theme="3"/>
        <rFont val="Trebuchet MS"/>
        <family val="2"/>
      </rPr>
      <t>source</t>
    </r>
    <r>
      <rPr>
        <sz val="9"/>
        <color theme="3"/>
        <rFont val="Trebuchet MS"/>
        <family val="2"/>
      </rPr>
      <t>: ACI</t>
    </r>
  </si>
  <si>
    <r>
      <t>Altro/</t>
    </r>
    <r>
      <rPr>
        <i/>
        <sz val="10"/>
        <color theme="3"/>
        <rFont val="Trebuchet MS"/>
        <family val="2"/>
      </rPr>
      <t>Other</t>
    </r>
  </si>
  <si>
    <t>18/'17</t>
  </si>
  <si>
    <r>
      <t xml:space="preserve">Trasferimenti di proprietà totali / </t>
    </r>
    <r>
      <rPr>
        <i/>
        <sz val="12"/>
        <color theme="4"/>
        <rFont val="Trebuchet MS"/>
        <family val="2"/>
      </rPr>
      <t>Total changes in ownership</t>
    </r>
  </si>
  <si>
    <r>
      <t xml:space="preserve">Minivolture / </t>
    </r>
    <r>
      <rPr>
        <i/>
        <sz val="12"/>
        <color theme="4"/>
        <rFont val="Trebuchet MS"/>
        <family val="2"/>
      </rPr>
      <t>Temporary sales to car dealers</t>
    </r>
  </si>
  <si>
    <r>
      <t xml:space="preserve">Trasferimenti al netto delle minivolture / </t>
    </r>
    <r>
      <rPr>
        <i/>
        <sz val="12"/>
        <color theme="4"/>
        <rFont val="Trebuchet MS"/>
        <family val="2"/>
      </rPr>
      <t>Effective changes in ownership</t>
    </r>
  </si>
  <si>
    <t>19/'18</t>
  </si>
  <si>
    <r>
      <t>R&amp;S pesanti/</t>
    </r>
    <r>
      <rPr>
        <i/>
        <sz val="10"/>
        <color theme="3"/>
        <rFont val="Trebuchet MS"/>
        <family val="2"/>
      </rPr>
      <t>Heavy trailers and semitrailers</t>
    </r>
  </si>
  <si>
    <t>In Altro sono considerate le autovetture con doppia alimentazione (benzina/GPL e benzina/metano) e ibride</t>
  </si>
  <si>
    <t>Fonte/source: ACI</t>
  </si>
  <si>
    <r>
      <rPr>
        <b/>
        <sz val="14"/>
        <color theme="3"/>
        <rFont val="Trebuchet MS"/>
        <family val="2"/>
      </rPr>
      <t>ANNO 2021</t>
    </r>
    <r>
      <rPr>
        <sz val="14"/>
        <color theme="3"/>
        <rFont val="Trebuchet MS"/>
        <family val="2"/>
      </rPr>
      <t xml:space="preserve"> / YEAR 2021</t>
    </r>
  </si>
  <si>
    <t>ITALIA - RADIAZIONI VEICOLI NEL 2022</t>
  </si>
  <si>
    <t>ITALY - VEHICLE DE-REGISTRATIONS IN 2022</t>
  </si>
  <si>
    <t>14/13</t>
  </si>
  <si>
    <t>15/14</t>
  </si>
  <si>
    <t>16/15</t>
  </si>
  <si>
    <t>17/16</t>
  </si>
  <si>
    <t>18/17</t>
  </si>
  <si>
    <t>19/18</t>
  </si>
  <si>
    <t>20/19</t>
  </si>
  <si>
    <t>21/20</t>
  </si>
  <si>
    <t>22/21</t>
  </si>
  <si>
    <t>23/22</t>
  </si>
  <si>
    <t>24/23</t>
  </si>
  <si>
    <t>25/24</t>
  </si>
  <si>
    <t>26/25</t>
  </si>
  <si>
    <t>ITALIA - RADIAZIONI AUTOVETTURE- trend 2008-2026</t>
  </si>
  <si>
    <t>ITALY - CAR CANCELLATIONS - trend 2008-2026</t>
  </si>
  <si>
    <t>TOTALE Gen - 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</si>
</sst>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#,##0_ ;[Red]\-#,##0\ "/>
    <numFmt numFmtId="165" formatCode="0.0_ ;[Red]\-0.0\ "/>
    <numFmt numFmtId="166" formatCode="General_)"/>
    <numFmt numFmtId="167" formatCode="#,##0.00_ ;[Red]\-#,##0.00\ "/>
    <numFmt numFmtId="168" formatCode="###,###,###,##0"/>
    <numFmt numFmtId="169" formatCode="0.0%"/>
    <numFmt numFmtId="170" formatCode="[$-410]mmm\-yy;@"/>
    <numFmt numFmtId="171" formatCode="_-* #,##0_-;\-* #,##0_-;_-* &quot;-&quot;??_-;_-@_-"/>
    <numFmt numFmtId="172" formatCode="#,##0.0_ ;[Red]\-#,##0.0\ "/>
    <numFmt numFmtId="173" formatCode="&quot;L. &quot;#,##0;[Red]&quot;-L. &quot;#,##0"/>
    <numFmt numFmtId="174" formatCode="_-* #,##0.00_-;\-* #,##0.00_-;_-* \-??_-;_-@_-"/>
  </numFmts>
  <fonts count="4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Trebuchet MS"/>
      <family val="2"/>
    </font>
    <font>
      <i/>
      <sz val="11"/>
      <color theme="0"/>
      <name val="Calibri"/>
      <family val="2"/>
      <scheme val="minor"/>
    </font>
    <font>
      <b/>
      <sz val="10"/>
      <color theme="3"/>
      <name val="Trebuchet MS"/>
      <family val="2"/>
    </font>
    <font>
      <sz val="10"/>
      <color theme="3"/>
      <name val="Trebuchet MS"/>
      <family val="2"/>
    </font>
    <font>
      <i/>
      <sz val="10"/>
      <color theme="3"/>
      <name val="Trebuchet MS"/>
      <family val="2"/>
    </font>
    <font>
      <sz val="9"/>
      <color theme="3"/>
      <name val="Barmeno-Regular"/>
    </font>
    <font>
      <b/>
      <sz val="14"/>
      <color theme="3"/>
      <name val="Trebuchet MS"/>
      <family val="2"/>
    </font>
    <font>
      <sz val="9"/>
      <color theme="3"/>
      <name val="Trebuchet MS"/>
      <family val="2"/>
    </font>
    <font>
      <sz val="14"/>
      <color theme="3"/>
      <name val="Trebuchet MS"/>
      <family val="2"/>
    </font>
    <font>
      <sz val="11"/>
      <color theme="3"/>
      <name val="Calibri"/>
      <family val="2"/>
      <scheme val="minor"/>
    </font>
    <font>
      <i/>
      <sz val="9"/>
      <color theme="3"/>
      <name val="Trebuchet MS"/>
      <family val="2"/>
    </font>
    <font>
      <b/>
      <sz val="12"/>
      <color theme="3"/>
      <name val="Trebuchet MS"/>
      <family val="2"/>
    </font>
    <font>
      <i/>
      <sz val="12"/>
      <color theme="3"/>
      <name val="Trebuchet MS"/>
      <family val="2"/>
    </font>
    <font>
      <sz val="8"/>
      <color theme="3"/>
      <name val="Trebuchet MS"/>
      <family val="2"/>
    </font>
    <font>
      <sz val="12"/>
      <color theme="3"/>
      <name val="Barmeno-Regular"/>
    </font>
    <font>
      <b/>
      <sz val="12"/>
      <color theme="3"/>
      <name val="Barmeno-Regular"/>
    </font>
    <font>
      <b/>
      <sz val="10"/>
      <color theme="3"/>
      <name val="Barmeno-Regular"/>
    </font>
    <font>
      <sz val="10"/>
      <color theme="3"/>
      <name val="Barmeno-Regular"/>
    </font>
    <font>
      <sz val="12"/>
      <color theme="3"/>
      <name val="Trebuchet MS"/>
      <family val="2"/>
    </font>
    <font>
      <sz val="11"/>
      <color rgb="FFFF0000"/>
      <name val="Calibri"/>
      <family val="2"/>
      <scheme val="minor"/>
    </font>
    <font>
      <b/>
      <sz val="12"/>
      <color theme="4"/>
      <name val="Trebuchet MS"/>
      <family val="2"/>
    </font>
    <font>
      <sz val="12"/>
      <color theme="3"/>
      <name val="Calibri"/>
      <family val="2"/>
      <scheme val="minor"/>
    </font>
    <font>
      <i/>
      <sz val="12"/>
      <color theme="4"/>
      <name val="Trebuchet MS"/>
      <family val="2"/>
    </font>
    <font>
      <sz val="9"/>
      <color theme="4"/>
      <name val="Trebuchet MS"/>
      <family val="2"/>
    </font>
    <font>
      <sz val="9"/>
      <color theme="4"/>
      <name val="Barmeno-Regular"/>
    </font>
    <font>
      <sz val="11"/>
      <color theme="4"/>
      <name val="Calibri"/>
      <family val="2"/>
      <scheme val="minor"/>
    </font>
    <font>
      <sz val="12"/>
      <color theme="4"/>
      <name val="Trebuchet MS"/>
      <family val="2"/>
    </font>
    <font>
      <sz val="12"/>
      <color theme="4"/>
      <name val="Barmeno-Regular"/>
    </font>
    <font>
      <sz val="12"/>
      <color theme="1"/>
      <name val="Calibri"/>
      <family val="2"/>
      <scheme val="minor"/>
    </font>
    <font>
      <sz val="12"/>
      <color theme="4"/>
      <name val="Calibri"/>
      <family val="2"/>
      <scheme val="minor"/>
    </font>
    <font>
      <sz val="10"/>
      <name val="Arial"/>
      <family val="2"/>
    </font>
    <font>
      <sz val="10"/>
      <name val="Courier New"/>
      <family val="3"/>
      <charset val="1"/>
    </font>
    <font>
      <sz val="10"/>
      <color indexed="8"/>
      <name val="Arial"/>
      <family val="2"/>
      <charset val="1"/>
    </font>
    <font>
      <sz val="9"/>
      <name val="Calibri"/>
      <family val="2"/>
      <charset val="1"/>
    </font>
    <font>
      <sz val="9"/>
      <color indexed="8"/>
      <name val="Calibri"/>
      <family val="2"/>
      <charset val="1"/>
    </font>
    <font>
      <u/>
      <sz val="10"/>
      <color theme="3"/>
      <name val="Trebuchet MS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22"/>
      </patternFill>
    </fill>
    <fill>
      <patternFill patternType="solid">
        <fgColor theme="0" tint="-4.9989318521683403E-2"/>
        <bgColor indexed="22"/>
      </patternFill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</borders>
  <cellStyleXfs count="18">
    <xf numFmtId="0" fontId="0" fillId="0" borderId="0"/>
    <xf numFmtId="9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5" fillId="0" borderId="0"/>
    <xf numFmtId="174" fontId="36" fillId="0" borderId="0"/>
    <xf numFmtId="38" fontId="36" fillId="0" borderId="0"/>
    <xf numFmtId="166" fontId="36" fillId="0" borderId="0"/>
    <xf numFmtId="0" fontId="37" fillId="0" borderId="0"/>
    <xf numFmtId="173" fontId="36" fillId="0" borderId="0"/>
    <xf numFmtId="166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</cellStyleXfs>
  <cellXfs count="266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0" fillId="3" borderId="0" xfId="0" applyFill="1"/>
    <xf numFmtId="0" fontId="3" fillId="3" borderId="0" xfId="0" applyFont="1" applyFill="1"/>
    <xf numFmtId="0" fontId="3" fillId="3" borderId="0" xfId="0" applyFont="1" applyFill="1" applyAlignment="1">
      <alignment horizontal="center"/>
    </xf>
    <xf numFmtId="170" fontId="3" fillId="3" borderId="0" xfId="0" applyNumberFormat="1" applyFont="1" applyFill="1"/>
    <xf numFmtId="171" fontId="3" fillId="3" borderId="0" xfId="2" applyNumberFormat="1" applyFont="1" applyFill="1"/>
    <xf numFmtId="171" fontId="6" fillId="3" borderId="0" xfId="2" applyNumberFormat="1" applyFont="1" applyFill="1"/>
    <xf numFmtId="171" fontId="3" fillId="0" borderId="0" xfId="2" applyNumberFormat="1" applyFont="1"/>
    <xf numFmtId="168" fontId="8" fillId="5" borderId="5" xfId="0" applyNumberFormat="1" applyFont="1" applyFill="1" applyBorder="1" applyAlignment="1">
      <alignment horizontal="right" vertical="top"/>
    </xf>
    <xf numFmtId="0" fontId="7" fillId="4" borderId="1" xfId="0" applyFont="1" applyFill="1" applyBorder="1" applyAlignment="1">
      <alignment horizontal="center" vertical="top" wrapText="1"/>
    </xf>
    <xf numFmtId="0" fontId="7" fillId="4" borderId="2" xfId="0" applyFont="1" applyFill="1" applyBorder="1" applyAlignment="1">
      <alignment horizontal="center" vertical="top" wrapText="1"/>
    </xf>
    <xf numFmtId="0" fontId="8" fillId="4" borderId="3" xfId="0" applyFont="1" applyFill="1" applyBorder="1" applyAlignment="1">
      <alignment horizontal="left" vertical="top" indent="1"/>
    </xf>
    <xf numFmtId="0" fontId="8" fillId="4" borderId="2" xfId="0" applyFont="1" applyFill="1" applyBorder="1" applyAlignment="1">
      <alignment horizontal="left" vertical="top" indent="1"/>
    </xf>
    <xf numFmtId="168" fontId="8" fillId="3" borderId="21" xfId="0" applyNumberFormat="1" applyFont="1" applyFill="1" applyBorder="1" applyAlignment="1">
      <alignment horizontal="right" vertical="top"/>
    </xf>
    <xf numFmtId="168" fontId="8" fillId="3" borderId="9" xfId="0" applyNumberFormat="1" applyFont="1" applyFill="1" applyBorder="1" applyAlignment="1">
      <alignment horizontal="right" vertical="top"/>
    </xf>
    <xf numFmtId="168" fontId="8" fillId="3" borderId="22" xfId="0" applyNumberFormat="1" applyFont="1" applyFill="1" applyBorder="1" applyAlignment="1">
      <alignment horizontal="right" vertical="top"/>
    </xf>
    <xf numFmtId="168" fontId="8" fillId="0" borderId="22" xfId="0" applyNumberFormat="1" applyFont="1" applyBorder="1" applyAlignment="1">
      <alignment horizontal="right" vertical="top"/>
    </xf>
    <xf numFmtId="0" fontId="8" fillId="4" borderId="19" xfId="0" applyFont="1" applyFill="1" applyBorder="1" applyAlignment="1">
      <alignment horizontal="left" vertical="top" indent="1"/>
    </xf>
    <xf numFmtId="0" fontId="7" fillId="4" borderId="20" xfId="0" applyFont="1" applyFill="1" applyBorder="1" applyAlignment="1">
      <alignment horizontal="left" vertical="top" indent="1"/>
    </xf>
    <xf numFmtId="168" fontId="8" fillId="5" borderId="12" xfId="0" applyNumberFormat="1" applyFont="1" applyFill="1" applyBorder="1" applyAlignment="1">
      <alignment horizontal="right" vertical="top"/>
    </xf>
    <xf numFmtId="168" fontId="8" fillId="5" borderId="6" xfId="0" applyNumberFormat="1" applyFont="1" applyFill="1" applyBorder="1" applyAlignment="1">
      <alignment horizontal="right" vertical="top"/>
    </xf>
    <xf numFmtId="0" fontId="10" fillId="0" borderId="0" xfId="0" applyFont="1"/>
    <xf numFmtId="0" fontId="10" fillId="3" borderId="0" xfId="0" applyFont="1" applyFill="1"/>
    <xf numFmtId="0" fontId="12" fillId="3" borderId="0" xfId="0" applyFont="1" applyFill="1"/>
    <xf numFmtId="0" fontId="12" fillId="0" borderId="0" xfId="0" applyFont="1"/>
    <xf numFmtId="0" fontId="14" fillId="0" borderId="0" xfId="0" applyFont="1"/>
    <xf numFmtId="0" fontId="14" fillId="3" borderId="0" xfId="0" applyFont="1" applyFill="1"/>
    <xf numFmtId="3" fontId="12" fillId="0" borderId="0" xfId="0" applyNumberFormat="1" applyFont="1" applyAlignment="1">
      <alignment horizontal="right"/>
    </xf>
    <xf numFmtId="0" fontId="8" fillId="0" borderId="0" xfId="0" applyFont="1"/>
    <xf numFmtId="168" fontId="8" fillId="0" borderId="4" xfId="0" applyNumberFormat="1" applyFont="1" applyBorder="1" applyAlignment="1">
      <alignment horizontal="right" vertical="top"/>
    </xf>
    <xf numFmtId="166" fontId="18" fillId="0" borderId="0" xfId="0" applyNumberFormat="1" applyFont="1"/>
    <xf numFmtId="168" fontId="12" fillId="0" borderId="0" xfId="0" applyNumberFormat="1" applyFont="1"/>
    <xf numFmtId="0" fontId="7" fillId="4" borderId="8" xfId="0" applyFont="1" applyFill="1" applyBorder="1" applyAlignment="1">
      <alignment horizontal="center" vertical="center" wrapText="1"/>
    </xf>
    <xf numFmtId="0" fontId="19" fillId="0" borderId="0" xfId="0" applyFont="1"/>
    <xf numFmtId="0" fontId="20" fillId="0" borderId="0" xfId="0" applyFont="1"/>
    <xf numFmtId="0" fontId="21" fillId="0" borderId="0" xfId="0" applyFont="1"/>
    <xf numFmtId="0" fontId="7" fillId="0" borderId="0" xfId="0" applyFont="1"/>
    <xf numFmtId="0" fontId="16" fillId="0" borderId="0" xfId="0" applyFont="1"/>
    <xf numFmtId="0" fontId="22" fillId="0" borderId="0" xfId="0" applyFont="1"/>
    <xf numFmtId="0" fontId="17" fillId="0" borderId="0" xfId="0" applyFont="1"/>
    <xf numFmtId="3" fontId="22" fillId="0" borderId="0" xfId="0" applyNumberFormat="1" applyFont="1"/>
    <xf numFmtId="168" fontId="8" fillId="0" borderId="17" xfId="0" applyNumberFormat="1" applyFont="1" applyBorder="1" applyAlignment="1">
      <alignment horizontal="right" vertical="top"/>
    </xf>
    <xf numFmtId="168" fontId="8" fillId="0" borderId="15" xfId="0" applyNumberFormat="1" applyFont="1" applyBorder="1" applyAlignment="1">
      <alignment horizontal="right" vertical="top"/>
    </xf>
    <xf numFmtId="0" fontId="12" fillId="0" borderId="0" xfId="0" applyFont="1" applyAlignment="1">
      <alignment horizontal="right"/>
    </xf>
    <xf numFmtId="3" fontId="8" fillId="0" borderId="0" xfId="0" applyNumberFormat="1" applyFont="1"/>
    <xf numFmtId="168" fontId="8" fillId="3" borderId="23" xfId="0" applyNumberFormat="1" applyFont="1" applyFill="1" applyBorder="1" applyAlignment="1">
      <alignment horizontal="right" vertical="top"/>
    </xf>
    <xf numFmtId="168" fontId="8" fillId="3" borderId="4" xfId="0" applyNumberFormat="1" applyFont="1" applyFill="1" applyBorder="1" applyAlignment="1">
      <alignment horizontal="right" vertical="top"/>
    </xf>
    <xf numFmtId="168" fontId="8" fillId="3" borderId="0" xfId="0" applyNumberFormat="1" applyFont="1" applyFill="1" applyAlignment="1">
      <alignment horizontal="right" vertical="top"/>
    </xf>
    <xf numFmtId="0" fontId="23" fillId="0" borderId="0" xfId="0" applyFont="1"/>
    <xf numFmtId="17" fontId="14" fillId="0" borderId="0" xfId="0" applyNumberFormat="1" applyFont="1"/>
    <xf numFmtId="0" fontId="24" fillId="0" borderId="0" xfId="0" applyFont="1"/>
    <xf numFmtId="0" fontId="24" fillId="0" borderId="0" xfId="0" applyFont="1" applyAlignment="1">
      <alignment horizontal="center"/>
    </xf>
    <xf numFmtId="171" fontId="24" fillId="0" borderId="0" xfId="2" applyNumberFormat="1" applyFont="1" applyAlignment="1">
      <alignment horizontal="right"/>
    </xf>
    <xf numFmtId="0" fontId="7" fillId="4" borderId="1" xfId="0" applyFont="1" applyFill="1" applyBorder="1" applyAlignment="1">
      <alignment horizontal="center" vertical="center" wrapText="1"/>
    </xf>
    <xf numFmtId="0" fontId="26" fillId="0" borderId="0" xfId="0" applyFont="1"/>
    <xf numFmtId="0" fontId="27" fillId="0" borderId="0" xfId="0" applyFont="1" applyAlignment="1">
      <alignment horizontal="left"/>
    </xf>
    <xf numFmtId="0" fontId="7" fillId="4" borderId="12" xfId="0" applyFont="1" applyFill="1" applyBorder="1" applyAlignment="1">
      <alignment horizontal="center" vertical="top" wrapText="1"/>
    </xf>
    <xf numFmtId="0" fontId="7" fillId="4" borderId="5" xfId="0" applyFont="1" applyFill="1" applyBorder="1" applyAlignment="1">
      <alignment horizontal="center" vertical="top" wrapText="1"/>
    </xf>
    <xf numFmtId="168" fontId="8" fillId="0" borderId="23" xfId="0" applyNumberFormat="1" applyFont="1" applyBorder="1" applyAlignment="1">
      <alignment horizontal="right" vertical="top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25" fillId="0" borderId="0" xfId="0" applyFont="1" applyAlignment="1">
      <alignment horizontal="left" indent="1"/>
    </xf>
    <xf numFmtId="0" fontId="31" fillId="3" borderId="0" xfId="0" applyFont="1" applyFill="1"/>
    <xf numFmtId="0" fontId="32" fillId="3" borderId="0" xfId="0" applyFont="1" applyFill="1"/>
    <xf numFmtId="0" fontId="33" fillId="0" borderId="0" xfId="0" applyFont="1"/>
    <xf numFmtId="0" fontId="27" fillId="3" borderId="0" xfId="0" applyFont="1" applyFill="1"/>
    <xf numFmtId="0" fontId="25" fillId="0" borderId="0" xfId="0" applyFont="1"/>
    <xf numFmtId="0" fontId="31" fillId="0" borderId="0" xfId="0" applyFont="1"/>
    <xf numFmtId="0" fontId="32" fillId="0" borderId="0" xfId="0" applyFont="1"/>
    <xf numFmtId="0" fontId="34" fillId="0" borderId="0" xfId="0" applyFont="1"/>
    <xf numFmtId="0" fontId="34" fillId="3" borderId="0" xfId="0" applyFont="1" applyFill="1"/>
    <xf numFmtId="0" fontId="27" fillId="0" borderId="0" xfId="0" applyFont="1"/>
    <xf numFmtId="0" fontId="7" fillId="4" borderId="12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19" fillId="2" borderId="0" xfId="0" applyFont="1" applyFill="1"/>
    <xf numFmtId="0" fontId="7" fillId="4" borderId="11" xfId="0" applyFont="1" applyFill="1" applyBorder="1" applyAlignment="1">
      <alignment horizontal="left" vertical="center"/>
    </xf>
    <xf numFmtId="168" fontId="8" fillId="5" borderId="12" xfId="0" applyNumberFormat="1" applyFont="1" applyFill="1" applyBorder="1" applyAlignment="1">
      <alignment horizontal="right" vertical="center"/>
    </xf>
    <xf numFmtId="168" fontId="8" fillId="5" borderId="5" xfId="0" applyNumberFormat="1" applyFont="1" applyFill="1" applyBorder="1" applyAlignment="1">
      <alignment horizontal="right" vertical="center"/>
    </xf>
    <xf numFmtId="168" fontId="8" fillId="5" borderId="36" xfId="0" applyNumberFormat="1" applyFont="1" applyFill="1" applyBorder="1" applyAlignment="1">
      <alignment horizontal="right" vertical="center"/>
    </xf>
    <xf numFmtId="0" fontId="7" fillId="4" borderId="11" xfId="0" applyFont="1" applyFill="1" applyBorder="1" applyAlignment="1">
      <alignment vertical="center"/>
    </xf>
    <xf numFmtId="0" fontId="7" fillId="4" borderId="2" xfId="0" applyFont="1" applyFill="1" applyBorder="1" applyAlignment="1">
      <alignment horizontal="left" vertical="center" indent="1"/>
    </xf>
    <xf numFmtId="168" fontId="8" fillId="0" borderId="9" xfId="0" applyNumberFormat="1" applyFont="1" applyBorder="1" applyAlignment="1">
      <alignment horizontal="right" vertical="center"/>
    </xf>
    <xf numFmtId="168" fontId="8" fillId="3" borderId="26" xfId="0" applyNumberFormat="1" applyFont="1" applyFill="1" applyBorder="1" applyAlignment="1">
      <alignment horizontal="right" vertical="center"/>
    </xf>
    <xf numFmtId="168" fontId="8" fillId="3" borderId="38" xfId="0" applyNumberFormat="1" applyFont="1" applyFill="1" applyBorder="1" applyAlignment="1">
      <alignment horizontal="right" vertical="center"/>
    </xf>
    <xf numFmtId="168" fontId="8" fillId="0" borderId="45" xfId="0" applyNumberFormat="1" applyFont="1" applyBorder="1" applyAlignment="1">
      <alignment horizontal="right" vertical="center"/>
    </xf>
    <xf numFmtId="168" fontId="8" fillId="0" borderId="4" xfId="0" applyNumberFormat="1" applyFont="1" applyBorder="1" applyAlignment="1">
      <alignment horizontal="right" vertical="center"/>
    </xf>
    <xf numFmtId="168" fontId="8" fillId="3" borderId="27" xfId="0" applyNumberFormat="1" applyFont="1" applyFill="1" applyBorder="1" applyAlignment="1">
      <alignment horizontal="right" vertical="center"/>
    </xf>
    <xf numFmtId="168" fontId="8" fillId="3" borderId="15" xfId="0" applyNumberFormat="1" applyFont="1" applyFill="1" applyBorder="1" applyAlignment="1">
      <alignment horizontal="right" vertical="center"/>
    </xf>
    <xf numFmtId="168" fontId="8" fillId="0" borderId="15" xfId="0" applyNumberFormat="1" applyFont="1" applyBorder="1" applyAlignment="1">
      <alignment horizontal="right" vertical="center"/>
    </xf>
    <xf numFmtId="168" fontId="8" fillId="0" borderId="65" xfId="0" applyNumberFormat="1" applyFont="1" applyBorder="1" applyAlignment="1">
      <alignment horizontal="right" vertical="center"/>
    </xf>
    <xf numFmtId="168" fontId="8" fillId="3" borderId="66" xfId="0" applyNumberFormat="1" applyFont="1" applyFill="1" applyBorder="1" applyAlignment="1">
      <alignment horizontal="right" vertical="center"/>
    </xf>
    <xf numFmtId="168" fontId="8" fillId="3" borderId="67" xfId="0" applyNumberFormat="1" applyFont="1" applyFill="1" applyBorder="1" applyAlignment="1">
      <alignment horizontal="right" vertical="center"/>
    </xf>
    <xf numFmtId="168" fontId="8" fillId="0" borderId="63" xfId="0" applyNumberFormat="1" applyFont="1" applyBorder="1" applyAlignment="1">
      <alignment horizontal="right" vertical="center"/>
    </xf>
    <xf numFmtId="0" fontId="8" fillId="4" borderId="3" xfId="0" applyFont="1" applyFill="1" applyBorder="1" applyAlignment="1">
      <alignment horizontal="left" vertical="center" indent="1"/>
    </xf>
    <xf numFmtId="0" fontId="8" fillId="4" borderId="7" xfId="0" applyFont="1" applyFill="1" applyBorder="1" applyAlignment="1">
      <alignment horizontal="left" vertical="center" indent="1"/>
    </xf>
    <xf numFmtId="0" fontId="8" fillId="4" borderId="62" xfId="0" applyFont="1" applyFill="1" applyBorder="1" applyAlignment="1">
      <alignment horizontal="left" vertical="center" indent="1"/>
    </xf>
    <xf numFmtId="165" fontId="8" fillId="0" borderId="25" xfId="0" applyNumberFormat="1" applyFont="1" applyBorder="1" applyAlignment="1">
      <alignment vertical="center"/>
    </xf>
    <xf numFmtId="165" fontId="8" fillId="0" borderId="10" xfId="0" applyNumberFormat="1" applyFont="1" applyBorder="1" applyAlignment="1">
      <alignment vertical="center"/>
    </xf>
    <xf numFmtId="165" fontId="8" fillId="0" borderId="40" xfId="0" applyNumberFormat="1" applyFont="1" applyBorder="1" applyAlignment="1">
      <alignment vertical="center"/>
    </xf>
    <xf numFmtId="165" fontId="8" fillId="0" borderId="45" xfId="0" applyNumberFormat="1" applyFont="1" applyBorder="1" applyAlignment="1">
      <alignment vertical="center"/>
    </xf>
    <xf numFmtId="165" fontId="8" fillId="0" borderId="59" xfId="0" applyNumberFormat="1" applyFont="1" applyBorder="1" applyAlignment="1">
      <alignment vertical="center"/>
    </xf>
    <xf numFmtId="165" fontId="8" fillId="0" borderId="32" xfId="0" applyNumberFormat="1" applyFont="1" applyBorder="1" applyAlignment="1">
      <alignment vertical="center"/>
    </xf>
    <xf numFmtId="165" fontId="8" fillId="0" borderId="15" xfId="0" applyNumberFormat="1" applyFont="1" applyBorder="1" applyAlignment="1">
      <alignment vertical="center"/>
    </xf>
    <xf numFmtId="165" fontId="8" fillId="0" borderId="24" xfId="0" applyNumberFormat="1" applyFont="1" applyBorder="1" applyAlignment="1">
      <alignment vertical="center"/>
    </xf>
    <xf numFmtId="165" fontId="8" fillId="0" borderId="41" xfId="0" applyNumberFormat="1" applyFont="1" applyBorder="1" applyAlignment="1">
      <alignment vertical="center"/>
    </xf>
    <xf numFmtId="165" fontId="8" fillId="0" borderId="68" xfId="0" applyNumberFormat="1" applyFont="1" applyBorder="1" applyAlignment="1">
      <alignment vertical="center"/>
    </xf>
    <xf numFmtId="165" fontId="8" fillId="0" borderId="69" xfId="0" applyNumberFormat="1" applyFont="1" applyBorder="1" applyAlignment="1">
      <alignment vertical="center"/>
    </xf>
    <xf numFmtId="165" fontId="8" fillId="0" borderId="70" xfId="0" applyNumberFormat="1" applyFont="1" applyBorder="1" applyAlignment="1">
      <alignment vertical="center"/>
    </xf>
    <xf numFmtId="165" fontId="8" fillId="0" borderId="63" xfId="0" applyNumberFormat="1" applyFont="1" applyBorder="1" applyAlignment="1">
      <alignment vertical="center"/>
    </xf>
    <xf numFmtId="165" fontId="8" fillId="0" borderId="64" xfId="0" applyNumberFormat="1" applyFont="1" applyBorder="1" applyAlignment="1">
      <alignment vertical="center"/>
    </xf>
    <xf numFmtId="164" fontId="7" fillId="6" borderId="51" xfId="0" applyNumberFormat="1" applyFont="1" applyFill="1" applyBorder="1" applyAlignment="1">
      <alignment vertical="center"/>
    </xf>
    <xf numFmtId="164" fontId="7" fillId="6" borderId="52" xfId="0" applyNumberFormat="1" applyFont="1" applyFill="1" applyBorder="1" applyAlignment="1">
      <alignment vertical="center"/>
    </xf>
    <xf numFmtId="164" fontId="7" fillId="6" borderId="38" xfId="0" applyNumberFormat="1" applyFont="1" applyFill="1" applyBorder="1" applyAlignment="1">
      <alignment vertical="center"/>
    </xf>
    <xf numFmtId="164" fontId="7" fillId="6" borderId="53" xfId="0" applyNumberFormat="1" applyFont="1" applyFill="1" applyBorder="1" applyAlignment="1">
      <alignment vertical="center"/>
    </xf>
    <xf numFmtId="167" fontId="7" fillId="6" borderId="14" xfId="0" applyNumberFormat="1" applyFont="1" applyFill="1" applyBorder="1" applyAlignment="1">
      <alignment vertical="center"/>
    </xf>
    <xf numFmtId="167" fontId="7" fillId="6" borderId="16" xfId="0" applyNumberFormat="1" applyFont="1" applyFill="1" applyBorder="1" applyAlignment="1">
      <alignment vertical="center"/>
    </xf>
    <xf numFmtId="167" fontId="7" fillId="6" borderId="15" xfId="0" applyNumberFormat="1" applyFont="1" applyFill="1" applyBorder="1" applyAlignment="1">
      <alignment vertical="center"/>
    </xf>
    <xf numFmtId="167" fontId="7" fillId="6" borderId="17" xfId="0" applyNumberFormat="1" applyFont="1" applyFill="1" applyBorder="1" applyAlignment="1">
      <alignment vertical="center"/>
    </xf>
    <xf numFmtId="167" fontId="7" fillId="6" borderId="39" xfId="0" applyNumberFormat="1" applyFont="1" applyFill="1" applyBorder="1" applyAlignment="1">
      <alignment vertical="center"/>
    </xf>
    <xf numFmtId="169" fontId="7" fillId="6" borderId="54" xfId="1" applyNumberFormat="1" applyFont="1" applyFill="1" applyBorder="1" applyAlignment="1">
      <alignment vertical="center"/>
    </xf>
    <xf numFmtId="169" fontId="7" fillId="6" borderId="55" xfId="1" applyNumberFormat="1" applyFont="1" applyFill="1" applyBorder="1" applyAlignment="1">
      <alignment vertical="center"/>
    </xf>
    <xf numFmtId="169" fontId="7" fillId="6" borderId="56" xfId="1" applyNumberFormat="1" applyFont="1" applyFill="1" applyBorder="1" applyAlignment="1">
      <alignment vertical="center"/>
    </xf>
    <xf numFmtId="169" fontId="7" fillId="6" borderId="57" xfId="1" applyNumberFormat="1" applyFont="1" applyFill="1" applyBorder="1" applyAlignment="1">
      <alignment vertical="center"/>
    </xf>
    <xf numFmtId="169" fontId="7" fillId="6" borderId="58" xfId="1" applyNumberFormat="1" applyFont="1" applyFill="1" applyBorder="1" applyAlignment="1">
      <alignment vertical="center"/>
    </xf>
    <xf numFmtId="168" fontId="8" fillId="4" borderId="2" xfId="0" applyNumberFormat="1" applyFont="1" applyFill="1" applyBorder="1" applyAlignment="1">
      <alignment horizontal="center" vertical="center"/>
    </xf>
    <xf numFmtId="168" fontId="8" fillId="4" borderId="2" xfId="0" applyNumberFormat="1" applyFont="1" applyFill="1" applyBorder="1" applyAlignment="1">
      <alignment horizontal="left" vertical="center"/>
    </xf>
    <xf numFmtId="168" fontId="8" fillId="0" borderId="48" xfId="0" applyNumberFormat="1" applyFont="1" applyBorder="1" applyAlignment="1">
      <alignment horizontal="right" vertical="center"/>
    </xf>
    <xf numFmtId="168" fontId="8" fillId="0" borderId="26" xfId="0" applyNumberFormat="1" applyFont="1" applyBorder="1" applyAlignment="1">
      <alignment horizontal="right" vertical="center"/>
    </xf>
    <xf numFmtId="168" fontId="8" fillId="0" borderId="38" xfId="0" applyNumberFormat="1" applyFont="1" applyBorder="1" applyAlignment="1">
      <alignment horizontal="right" vertical="center"/>
    </xf>
    <xf numFmtId="168" fontId="8" fillId="0" borderId="49" xfId="0" applyNumberFormat="1" applyFont="1" applyBorder="1" applyAlignment="1">
      <alignment horizontal="right" vertical="center"/>
    </xf>
    <xf numFmtId="168" fontId="8" fillId="0" borderId="27" xfId="0" applyNumberFormat="1" applyFont="1" applyBorder="1" applyAlignment="1">
      <alignment horizontal="right" vertical="center"/>
    </xf>
    <xf numFmtId="168" fontId="8" fillId="0" borderId="43" xfId="0" applyNumberFormat="1" applyFont="1" applyBorder="1" applyAlignment="1">
      <alignment horizontal="right" vertical="center"/>
    </xf>
    <xf numFmtId="165" fontId="8" fillId="0" borderId="33" xfId="0" applyNumberFormat="1" applyFont="1" applyBorder="1" applyAlignment="1">
      <alignment vertical="center"/>
    </xf>
    <xf numFmtId="165" fontId="8" fillId="0" borderId="34" xfId="0" applyNumberFormat="1" applyFont="1" applyBorder="1" applyAlignment="1">
      <alignment vertical="center"/>
    </xf>
    <xf numFmtId="165" fontId="8" fillId="0" borderId="35" xfId="0" applyNumberFormat="1" applyFont="1" applyBorder="1" applyAlignment="1">
      <alignment vertical="center"/>
    </xf>
    <xf numFmtId="165" fontId="8" fillId="0" borderId="42" xfId="0" applyNumberFormat="1" applyFont="1" applyBorder="1" applyAlignment="1">
      <alignment vertical="center"/>
    </xf>
    <xf numFmtId="165" fontId="8" fillId="0" borderId="46" xfId="0" applyNumberFormat="1" applyFont="1" applyBorder="1" applyAlignment="1">
      <alignment vertical="center"/>
    </xf>
    <xf numFmtId="172" fontId="8" fillId="5" borderId="12" xfId="0" applyNumberFormat="1" applyFont="1" applyFill="1" applyBorder="1" applyAlignment="1">
      <alignment horizontal="right" vertical="center"/>
    </xf>
    <xf numFmtId="172" fontId="8" fillId="5" borderId="5" xfId="0" applyNumberFormat="1" applyFont="1" applyFill="1" applyBorder="1" applyAlignment="1">
      <alignment horizontal="right" vertical="center"/>
    </xf>
    <xf numFmtId="172" fontId="8" fillId="5" borderId="44" xfId="0" applyNumberFormat="1" applyFont="1" applyFill="1" applyBorder="1" applyAlignment="1">
      <alignment horizontal="right" vertical="center"/>
    </xf>
    <xf numFmtId="172" fontId="8" fillId="5" borderId="30" xfId="0" applyNumberFormat="1" applyFont="1" applyFill="1" applyBorder="1" applyAlignment="1">
      <alignment horizontal="right" vertical="center"/>
    </xf>
    <xf numFmtId="0" fontId="7" fillId="4" borderId="13" xfId="0" applyFont="1" applyFill="1" applyBorder="1" applyAlignment="1">
      <alignment horizontal="center" vertical="center" wrapText="1"/>
    </xf>
    <xf numFmtId="0" fontId="7" fillId="4" borderId="44" xfId="0" applyFont="1" applyFill="1" applyBorder="1" applyAlignment="1">
      <alignment horizontal="center" vertical="top" wrapText="1"/>
    </xf>
    <xf numFmtId="168" fontId="8" fillId="0" borderId="27" xfId="0" applyNumberFormat="1" applyFont="1" applyBorder="1" applyAlignment="1">
      <alignment horizontal="right" vertical="top"/>
    </xf>
    <xf numFmtId="168" fontId="8" fillId="5" borderId="44" xfId="0" applyNumberFormat="1" applyFont="1" applyFill="1" applyBorder="1" applyAlignment="1">
      <alignment horizontal="right" vertical="center"/>
    </xf>
    <xf numFmtId="168" fontId="8" fillId="5" borderId="1" xfId="0" applyNumberFormat="1" applyFont="1" applyFill="1" applyBorder="1" applyAlignment="1">
      <alignment horizontal="right" vertical="center"/>
    </xf>
    <xf numFmtId="165" fontId="8" fillId="0" borderId="38" xfId="0" applyNumberFormat="1" applyFont="1" applyBorder="1" applyAlignment="1">
      <alignment vertical="center"/>
    </xf>
    <xf numFmtId="164" fontId="7" fillId="6" borderId="72" xfId="0" applyNumberFormat="1" applyFont="1" applyFill="1" applyBorder="1" applyAlignment="1">
      <alignment vertical="center"/>
    </xf>
    <xf numFmtId="167" fontId="7" fillId="6" borderId="73" xfId="0" applyNumberFormat="1" applyFont="1" applyFill="1" applyBorder="1" applyAlignment="1">
      <alignment vertical="center"/>
    </xf>
    <xf numFmtId="169" fontId="7" fillId="6" borderId="74" xfId="1" applyNumberFormat="1" applyFont="1" applyFill="1" applyBorder="1" applyAlignment="1">
      <alignment vertical="center"/>
    </xf>
    <xf numFmtId="0" fontId="7" fillId="6" borderId="75" xfId="0" applyFont="1" applyFill="1" applyBorder="1"/>
    <xf numFmtId="0" fontId="7" fillId="6" borderId="76" xfId="0" applyFont="1" applyFill="1" applyBorder="1"/>
    <xf numFmtId="0" fontId="7" fillId="6" borderId="77" xfId="0" applyFont="1" applyFill="1" applyBorder="1"/>
    <xf numFmtId="168" fontId="8" fillId="0" borderId="50" xfId="0" applyNumberFormat="1" applyFont="1" applyBorder="1" applyAlignment="1">
      <alignment horizontal="right" vertical="center"/>
    </xf>
    <xf numFmtId="3" fontId="14" fillId="0" borderId="0" xfId="0" applyNumberFormat="1" applyFont="1"/>
    <xf numFmtId="0" fontId="40" fillId="0" borderId="0" xfId="0" applyFont="1"/>
    <xf numFmtId="0" fontId="7" fillId="4" borderId="2" xfId="0" applyFont="1" applyFill="1" applyBorder="1" applyAlignment="1">
      <alignment horizontal="center" vertical="center" wrapText="1"/>
    </xf>
    <xf numFmtId="165" fontId="8" fillId="0" borderId="81" xfId="0" applyNumberFormat="1" applyFont="1" applyBorder="1" applyAlignment="1">
      <alignment vertical="center"/>
    </xf>
    <xf numFmtId="172" fontId="8" fillId="5" borderId="1" xfId="0" applyNumberFormat="1" applyFont="1" applyFill="1" applyBorder="1" applyAlignment="1">
      <alignment horizontal="right" vertical="center"/>
    </xf>
    <xf numFmtId="165" fontId="8" fillId="0" borderId="82" xfId="0" applyNumberFormat="1" applyFont="1" applyBorder="1" applyAlignment="1">
      <alignment vertical="center"/>
    </xf>
    <xf numFmtId="165" fontId="8" fillId="0" borderId="71" xfId="0" applyNumberFormat="1" applyFont="1" applyBorder="1" applyAlignment="1">
      <alignment vertical="center"/>
    </xf>
    <xf numFmtId="168" fontId="8" fillId="5" borderId="6" xfId="0" applyNumberFormat="1" applyFont="1" applyFill="1" applyBorder="1" applyAlignment="1">
      <alignment horizontal="right" vertical="center"/>
    </xf>
    <xf numFmtId="0" fontId="8" fillId="4" borderId="18" xfId="0" applyFont="1" applyFill="1" applyBorder="1" applyAlignment="1">
      <alignment horizontal="center" vertical="center" wrapText="1"/>
    </xf>
    <xf numFmtId="172" fontId="8" fillId="5" borderId="6" xfId="0" applyNumberFormat="1" applyFont="1" applyFill="1" applyBorder="1" applyAlignment="1">
      <alignment horizontal="right" vertical="center"/>
    </xf>
    <xf numFmtId="168" fontId="8" fillId="0" borderId="61" xfId="0" applyNumberFormat="1" applyFont="1" applyBorder="1" applyAlignment="1">
      <alignment horizontal="right" vertical="center"/>
    </xf>
    <xf numFmtId="0" fontId="8" fillId="4" borderId="2" xfId="0" applyFont="1" applyFill="1" applyBorder="1" applyAlignment="1">
      <alignment horizontal="center" vertical="center" wrapText="1"/>
    </xf>
    <xf numFmtId="3" fontId="39" fillId="0" borderId="0" xfId="9" applyNumberFormat="1" applyFont="1" applyAlignment="1" applyProtection="1">
      <alignment horizontal="center"/>
      <protection locked="0"/>
    </xf>
    <xf numFmtId="3" fontId="38" fillId="0" borderId="0" xfId="9" applyNumberFormat="1" applyFont="1" applyAlignment="1">
      <alignment horizontal="center"/>
    </xf>
    <xf numFmtId="0" fontId="7" fillId="4" borderId="18" xfId="0" applyFont="1" applyFill="1" applyBorder="1" applyAlignment="1">
      <alignment horizontal="center" vertical="center" wrapText="1"/>
    </xf>
    <xf numFmtId="168" fontId="8" fillId="5" borderId="44" xfId="0" applyNumberFormat="1" applyFont="1" applyFill="1" applyBorder="1" applyAlignment="1">
      <alignment horizontal="right" vertical="top"/>
    </xf>
    <xf numFmtId="168" fontId="8" fillId="0" borderId="32" xfId="0" applyNumberFormat="1" applyFont="1" applyBorder="1" applyAlignment="1">
      <alignment horizontal="right" vertical="top"/>
    </xf>
    <xf numFmtId="168" fontId="8" fillId="0" borderId="86" xfId="0" applyNumberFormat="1" applyFont="1" applyBorder="1" applyAlignment="1">
      <alignment horizontal="right" vertical="top"/>
    </xf>
    <xf numFmtId="168" fontId="8" fillId="0" borderId="67" xfId="0" applyNumberFormat="1" applyFont="1" applyBorder="1" applyAlignment="1">
      <alignment horizontal="right" vertical="top"/>
    </xf>
    <xf numFmtId="168" fontId="8" fillId="0" borderId="87" xfId="0" applyNumberFormat="1" applyFont="1" applyBorder="1" applyAlignment="1">
      <alignment horizontal="right" vertical="top"/>
    </xf>
    <xf numFmtId="3" fontId="12" fillId="0" borderId="0" xfId="0" applyNumberFormat="1" applyFont="1"/>
    <xf numFmtId="168" fontId="8" fillId="0" borderId="79" xfId="0" applyNumberFormat="1" applyFont="1" applyBorder="1" applyAlignment="1">
      <alignment horizontal="right" vertical="center"/>
    </xf>
    <xf numFmtId="169" fontId="7" fillId="6" borderId="43" xfId="1" applyNumberFormat="1" applyFont="1" applyFill="1" applyBorder="1" applyAlignment="1">
      <alignment vertical="center"/>
    </xf>
    <xf numFmtId="0" fontId="37" fillId="0" borderId="0" xfId="7"/>
    <xf numFmtId="168" fontId="8" fillId="3" borderId="26" xfId="0" applyNumberFormat="1" applyFont="1" applyFill="1" applyBorder="1" applyAlignment="1">
      <alignment horizontal="right" vertical="top"/>
    </xf>
    <xf numFmtId="168" fontId="8" fillId="3" borderId="27" xfId="0" applyNumberFormat="1" applyFont="1" applyFill="1" applyBorder="1" applyAlignment="1">
      <alignment horizontal="right" vertical="top"/>
    </xf>
    <xf numFmtId="168" fontId="8" fillId="3" borderId="3" xfId="0" applyNumberFormat="1" applyFont="1" applyFill="1" applyBorder="1" applyAlignment="1">
      <alignment horizontal="right" vertical="top"/>
    </xf>
    <xf numFmtId="168" fontId="8" fillId="3" borderId="7" xfId="0" applyNumberFormat="1" applyFont="1" applyFill="1" applyBorder="1" applyAlignment="1">
      <alignment horizontal="right" vertical="top"/>
    </xf>
    <xf numFmtId="168" fontId="8" fillId="5" borderId="2" xfId="0" applyNumberFormat="1" applyFont="1" applyFill="1" applyBorder="1" applyAlignment="1">
      <alignment horizontal="right" vertical="top"/>
    </xf>
    <xf numFmtId="0" fontId="7" fillId="4" borderId="2" xfId="0" applyFont="1" applyFill="1" applyBorder="1" applyAlignment="1">
      <alignment horizontal="left" vertical="center"/>
    </xf>
    <xf numFmtId="3" fontId="37" fillId="0" borderId="0" xfId="7" applyNumberFormat="1"/>
    <xf numFmtId="165" fontId="8" fillId="0" borderId="88" xfId="0" applyNumberFormat="1" applyFont="1" applyBorder="1" applyAlignment="1">
      <alignment vertical="center"/>
    </xf>
    <xf numFmtId="165" fontId="8" fillId="0" borderId="67" xfId="0" applyNumberFormat="1" applyFont="1" applyBorder="1" applyAlignment="1">
      <alignment vertical="center"/>
    </xf>
    <xf numFmtId="165" fontId="8" fillId="0" borderId="18" xfId="0" applyNumberFormat="1" applyFont="1" applyBorder="1" applyAlignment="1">
      <alignment vertical="center"/>
    </xf>
    <xf numFmtId="165" fontId="8" fillId="0" borderId="90" xfId="0" applyNumberFormat="1" applyFont="1" applyBorder="1" applyAlignment="1">
      <alignment vertical="center"/>
    </xf>
    <xf numFmtId="165" fontId="8" fillId="0" borderId="29" xfId="0" applyNumberFormat="1" applyFont="1" applyBorder="1" applyAlignment="1">
      <alignment vertical="center"/>
    </xf>
    <xf numFmtId="0" fontId="8" fillId="4" borderId="1" xfId="0" applyFont="1" applyFill="1" applyBorder="1" applyAlignment="1">
      <alignment horizontal="center" vertical="center" wrapText="1"/>
    </xf>
    <xf numFmtId="165" fontId="8" fillId="0" borderId="17" xfId="0" applyNumberFormat="1" applyFont="1" applyBorder="1" applyAlignment="1">
      <alignment vertical="center"/>
    </xf>
    <xf numFmtId="165" fontId="8" fillId="0" borderId="60" xfId="0" applyNumberFormat="1" applyFont="1" applyBorder="1" applyAlignment="1">
      <alignment vertical="center"/>
    </xf>
    <xf numFmtId="0" fontId="8" fillId="4" borderId="31" xfId="0" applyFont="1" applyFill="1" applyBorder="1" applyAlignment="1">
      <alignment horizontal="center" vertical="center" wrapText="1"/>
    </xf>
    <xf numFmtId="167" fontId="7" fillId="6" borderId="32" xfId="0" applyNumberFormat="1" applyFont="1" applyFill="1" applyBorder="1" applyAlignment="1">
      <alignment vertical="center"/>
    </xf>
    <xf numFmtId="169" fontId="7" fillId="6" borderId="82" xfId="1" applyNumberFormat="1" applyFont="1" applyFill="1" applyBorder="1" applyAlignment="1">
      <alignment vertical="center"/>
    </xf>
    <xf numFmtId="172" fontId="8" fillId="5" borderId="46" xfId="0" applyNumberFormat="1" applyFont="1" applyFill="1" applyBorder="1" applyAlignment="1">
      <alignment horizontal="right" vertical="center"/>
    </xf>
    <xf numFmtId="172" fontId="8" fillId="5" borderId="60" xfId="0" applyNumberFormat="1" applyFont="1" applyFill="1" applyBorder="1" applyAlignment="1">
      <alignment horizontal="right" vertical="center"/>
    </xf>
    <xf numFmtId="168" fontId="8" fillId="5" borderId="80" xfId="0" applyNumberFormat="1" applyFont="1" applyFill="1" applyBorder="1" applyAlignment="1">
      <alignment horizontal="right" vertical="center"/>
    </xf>
    <xf numFmtId="165" fontId="8" fillId="0" borderId="86" xfId="0" applyNumberFormat="1" applyFont="1" applyBorder="1" applyAlignment="1">
      <alignment vertical="center"/>
    </xf>
    <xf numFmtId="164" fontId="7" fillId="6" borderId="87" xfId="0" applyNumberFormat="1" applyFont="1" applyFill="1" applyBorder="1" applyAlignment="1">
      <alignment vertical="center"/>
    </xf>
    <xf numFmtId="164" fontId="7" fillId="6" borderId="17" xfId="0" applyNumberFormat="1" applyFont="1" applyFill="1" applyBorder="1" applyAlignment="1">
      <alignment vertical="center"/>
    </xf>
    <xf numFmtId="0" fontId="7" fillId="4" borderId="42" xfId="0" applyFont="1" applyFill="1" applyBorder="1" applyAlignment="1">
      <alignment vertical="center" wrapText="1"/>
    </xf>
    <xf numFmtId="165" fontId="7" fillId="7" borderId="60" xfId="0" applyNumberFormat="1" applyFont="1" applyFill="1" applyBorder="1" applyAlignment="1">
      <alignment vertical="center"/>
    </xf>
    <xf numFmtId="165" fontId="7" fillId="7" borderId="92" xfId="0" applyNumberFormat="1" applyFont="1" applyFill="1" applyBorder="1" applyAlignment="1">
      <alignment vertical="center"/>
    </xf>
    <xf numFmtId="0" fontId="7" fillId="4" borderId="31" xfId="0" applyFont="1" applyFill="1" applyBorder="1" applyAlignment="1">
      <alignment horizontal="center" vertical="top" wrapText="1"/>
    </xf>
    <xf numFmtId="168" fontId="8" fillId="0" borderId="91" xfId="0" applyNumberFormat="1" applyFont="1" applyBorder="1" applyAlignment="1">
      <alignment horizontal="right" vertical="top"/>
    </xf>
    <xf numFmtId="168" fontId="8" fillId="0" borderId="83" xfId="0" applyNumberFormat="1" applyFont="1" applyBorder="1" applyAlignment="1">
      <alignment horizontal="right" vertical="top"/>
    </xf>
    <xf numFmtId="168" fontId="8" fillId="0" borderId="89" xfId="0" applyNumberFormat="1" applyFont="1" applyBorder="1" applyAlignment="1">
      <alignment horizontal="right" vertical="top"/>
    </xf>
    <xf numFmtId="168" fontId="8" fillId="5" borderId="31" xfId="0" applyNumberFormat="1" applyFont="1" applyFill="1" applyBorder="1" applyAlignment="1">
      <alignment horizontal="right" vertical="top"/>
    </xf>
    <xf numFmtId="165" fontId="8" fillId="0" borderId="50" xfId="0" applyNumberFormat="1" applyFont="1" applyBorder="1" applyAlignment="1">
      <alignment vertical="center"/>
    </xf>
    <xf numFmtId="165" fontId="8" fillId="0" borderId="93" xfId="0" applyNumberFormat="1" applyFont="1" applyBorder="1" applyAlignment="1">
      <alignment vertical="center"/>
    </xf>
    <xf numFmtId="168" fontId="8" fillId="5" borderId="2" xfId="0" applyNumberFormat="1" applyFont="1" applyFill="1" applyBorder="1" applyAlignment="1">
      <alignment horizontal="right" vertical="center"/>
    </xf>
    <xf numFmtId="168" fontId="8" fillId="5" borderId="30" xfId="0" applyNumberFormat="1" applyFont="1" applyFill="1" applyBorder="1" applyAlignment="1">
      <alignment horizontal="right" vertical="center"/>
    </xf>
    <xf numFmtId="168" fontId="8" fillId="0" borderId="94" xfId="0" applyNumberFormat="1" applyFont="1" applyBorder="1" applyAlignment="1">
      <alignment horizontal="right" vertical="center"/>
    </xf>
    <xf numFmtId="168" fontId="8" fillId="0" borderId="47" xfId="0" applyNumberFormat="1" applyFont="1" applyBorder="1" applyAlignment="1">
      <alignment horizontal="right" vertical="center"/>
    </xf>
    <xf numFmtId="172" fontId="8" fillId="5" borderId="31" xfId="0" applyNumberFormat="1" applyFont="1" applyFill="1" applyBorder="1" applyAlignment="1">
      <alignment horizontal="right" vertical="center"/>
    </xf>
    <xf numFmtId="167" fontId="7" fillId="6" borderId="78" xfId="0" applyNumberFormat="1" applyFont="1" applyFill="1" applyBorder="1" applyAlignment="1">
      <alignment vertical="center"/>
    </xf>
    <xf numFmtId="168" fontId="8" fillId="0" borderId="93" xfId="0" applyNumberFormat="1" applyFont="1" applyBorder="1" applyAlignment="1">
      <alignment horizontal="right" vertical="center"/>
    </xf>
    <xf numFmtId="16" fontId="7" fillId="4" borderId="8" xfId="0" applyNumberFormat="1" applyFont="1" applyFill="1" applyBorder="1" applyAlignment="1">
      <alignment horizontal="center" vertical="center" wrapText="1"/>
    </xf>
    <xf numFmtId="0" fontId="7" fillId="4" borderId="30" xfId="0" applyFont="1" applyFill="1" applyBorder="1" applyAlignment="1">
      <alignment horizontal="center" vertical="center" wrapText="1"/>
    </xf>
    <xf numFmtId="167" fontId="7" fillId="6" borderId="83" xfId="0" applyNumberFormat="1" applyFont="1" applyFill="1" applyBorder="1" applyAlignment="1">
      <alignment vertical="center"/>
    </xf>
    <xf numFmtId="168" fontId="8" fillId="0" borderId="13" xfId="0" applyNumberFormat="1" applyFont="1" applyBorder="1" applyAlignment="1">
      <alignment horizontal="right" vertical="center"/>
    </xf>
    <xf numFmtId="168" fontId="8" fillId="0" borderId="95" xfId="0" applyNumberFormat="1" applyFont="1" applyBorder="1" applyAlignment="1">
      <alignment horizontal="right" vertical="center"/>
    </xf>
    <xf numFmtId="168" fontId="8" fillId="0" borderId="96" xfId="0" applyNumberFormat="1" applyFont="1" applyBorder="1" applyAlignment="1">
      <alignment horizontal="right" vertical="center"/>
    </xf>
    <xf numFmtId="168" fontId="8" fillId="0" borderId="37" xfId="0" applyNumberFormat="1" applyFont="1" applyBorder="1" applyAlignment="1">
      <alignment horizontal="right" vertical="center"/>
    </xf>
    <xf numFmtId="168" fontId="8" fillId="0" borderId="97" xfId="0" applyNumberFormat="1" applyFont="1" applyBorder="1" applyAlignment="1">
      <alignment horizontal="right" vertical="center"/>
    </xf>
    <xf numFmtId="168" fontId="8" fillId="0" borderId="98" xfId="0" applyNumberFormat="1" applyFont="1" applyBorder="1" applyAlignment="1">
      <alignment horizontal="right" vertical="center"/>
    </xf>
    <xf numFmtId="172" fontId="8" fillId="5" borderId="71" xfId="0" applyNumberFormat="1" applyFont="1" applyFill="1" applyBorder="1" applyAlignment="1">
      <alignment horizontal="right" vertical="center"/>
    </xf>
    <xf numFmtId="165" fontId="8" fillId="0" borderId="0" xfId="0" applyNumberFormat="1" applyFont="1" applyAlignment="1">
      <alignment vertical="center"/>
    </xf>
    <xf numFmtId="165" fontId="7" fillId="7" borderId="100" xfId="0" applyNumberFormat="1" applyFont="1" applyFill="1" applyBorder="1" applyAlignment="1">
      <alignment vertical="center"/>
    </xf>
    <xf numFmtId="165" fontId="8" fillId="0" borderId="87" xfId="0" applyNumberFormat="1" applyFont="1" applyBorder="1" applyAlignment="1">
      <alignment vertical="center"/>
    </xf>
    <xf numFmtId="165" fontId="8" fillId="0" borderId="79" xfId="0" applyNumberFormat="1" applyFont="1" applyBorder="1" applyAlignment="1">
      <alignment vertical="center"/>
    </xf>
    <xf numFmtId="172" fontId="8" fillId="5" borderId="80" xfId="0" applyNumberFormat="1" applyFont="1" applyFill="1" applyBorder="1" applyAlignment="1">
      <alignment horizontal="right" vertical="center"/>
    </xf>
    <xf numFmtId="172" fontId="8" fillId="5" borderId="47" xfId="0" applyNumberFormat="1" applyFont="1" applyFill="1" applyBorder="1" applyAlignment="1">
      <alignment horizontal="right" vertical="center"/>
    </xf>
    <xf numFmtId="168" fontId="8" fillId="0" borderId="18" xfId="0" applyNumberFormat="1" applyFont="1" applyBorder="1" applyAlignment="1">
      <alignment horizontal="right" vertical="center"/>
    </xf>
    <xf numFmtId="168" fontId="8" fillId="0" borderId="90" xfId="0" applyNumberFormat="1" applyFont="1" applyBorder="1" applyAlignment="1">
      <alignment horizontal="right" vertical="center"/>
    </xf>
    <xf numFmtId="168" fontId="8" fillId="0" borderId="60" xfId="0" applyNumberFormat="1" applyFont="1" applyBorder="1" applyAlignment="1">
      <alignment horizontal="right" vertical="center"/>
    </xf>
    <xf numFmtId="0" fontId="7" fillId="4" borderId="60" xfId="0" applyFont="1" applyFill="1" applyBorder="1" applyAlignment="1">
      <alignment vertical="center" wrapText="1"/>
    </xf>
    <xf numFmtId="0" fontId="8" fillId="4" borderId="101" xfId="0" applyFont="1" applyFill="1" applyBorder="1" applyAlignment="1">
      <alignment horizontal="center" vertical="center" wrapText="1"/>
    </xf>
    <xf numFmtId="0" fontId="8" fillId="4" borderId="99" xfId="0" applyFont="1" applyFill="1" applyBorder="1" applyAlignment="1">
      <alignment horizontal="center" vertical="center" wrapText="1"/>
    </xf>
    <xf numFmtId="1" fontId="7" fillId="4" borderId="13" xfId="0" quotePrefix="1" applyNumberFormat="1" applyFont="1" applyFill="1" applyBorder="1" applyAlignment="1">
      <alignment horizontal="center" vertical="center" wrapText="1"/>
    </xf>
    <xf numFmtId="1" fontId="7" fillId="4" borderId="37" xfId="0" quotePrefix="1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30" xfId="0" applyFont="1" applyFill="1" applyBorder="1" applyAlignment="1">
      <alignment horizontal="center" vertical="center" wrapText="1"/>
    </xf>
    <xf numFmtId="0" fontId="7" fillId="4" borderId="31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/>
    </xf>
    <xf numFmtId="0" fontId="7" fillId="4" borderId="13" xfId="0" applyFont="1" applyFill="1" applyBorder="1" applyAlignment="1">
      <alignment horizontal="center" vertical="center" wrapText="1"/>
    </xf>
    <xf numFmtId="0" fontId="7" fillId="4" borderId="28" xfId="0" applyFont="1" applyFill="1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25" fillId="3" borderId="0" xfId="0" applyFont="1" applyFill="1" applyAlignment="1">
      <alignment horizontal="left"/>
    </xf>
    <xf numFmtId="0" fontId="7" fillId="4" borderId="37" xfId="0" applyFont="1" applyFill="1" applyBorder="1" applyAlignment="1">
      <alignment horizontal="center" vertical="center" wrapText="1"/>
    </xf>
    <xf numFmtId="0" fontId="7" fillId="4" borderId="84" xfId="0" applyFont="1" applyFill="1" applyBorder="1" applyAlignment="1">
      <alignment horizontal="center" vertical="center" wrapText="1"/>
    </xf>
    <xf numFmtId="0" fontId="0" fillId="0" borderId="85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80" xfId="0" applyFont="1" applyFill="1" applyBorder="1" applyAlignment="1">
      <alignment horizontal="center" vertical="center" wrapText="1"/>
    </xf>
    <xf numFmtId="0" fontId="7" fillId="4" borderId="40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/>
    </xf>
    <xf numFmtId="169" fontId="7" fillId="6" borderId="98" xfId="1" applyNumberFormat="1" applyFont="1" applyFill="1" applyBorder="1" applyAlignment="1">
      <alignment vertical="center"/>
    </xf>
  </cellXfs>
  <cellStyles count="18">
    <cellStyle name="Excel Built-in Normal 1" xfId="9" xr:uid="{FA2C541E-B84E-4E8C-8B21-11B1F9DCAA88}"/>
    <cellStyle name="Migliaia" xfId="2" builtinId="3"/>
    <cellStyle name="Migliaia (0)" xfId="5" xr:uid="{641A4EC0-4E2F-4BEC-8A07-BA778055E472}"/>
    <cellStyle name="Migliaia 10" xfId="14" xr:uid="{B45820E0-3B3E-4D5E-B8BF-CD9EB05488A2}"/>
    <cellStyle name="Migliaia 2" xfId="4" xr:uid="{202F8C1A-1C7D-405E-9AD9-6C9DCE8F00F7}"/>
    <cellStyle name="Migliaia 3" xfId="11" xr:uid="{F8589BA8-488A-46BC-AD32-F0C51C5CDD06}"/>
    <cellStyle name="Migliaia 4" xfId="15" xr:uid="{EEF87C5B-1EF0-44AD-95DC-DB516BC8883A}"/>
    <cellStyle name="Migliaia 5" xfId="10" xr:uid="{2274E0AC-53C4-418F-8FB6-7F2ED475E162}"/>
    <cellStyle name="Migliaia 6" xfId="17" xr:uid="{32620354-218A-42D1-B820-EF1047673349}"/>
    <cellStyle name="Migliaia 7" xfId="12" xr:uid="{B629B03B-86B7-4311-8188-5B67D5038502}"/>
    <cellStyle name="Migliaia 8" xfId="16" xr:uid="{590F0FA0-9947-49FE-8A9C-151EDE94CF6C}"/>
    <cellStyle name="Migliaia 9" xfId="13" xr:uid="{CB2C0138-88FF-4502-B1BA-C4C1C78EC913}"/>
    <cellStyle name="Normale" xfId="0" builtinId="0"/>
    <cellStyle name="Normale 2" xfId="6" xr:uid="{1DBD5D9F-7635-4BEA-971E-99F200E9858B}"/>
    <cellStyle name="Normale 2 3" xfId="7" xr:uid="{0F9823F0-F3B6-4F22-AE5F-366252D9C946}"/>
    <cellStyle name="Normale 3" xfId="3" xr:uid="{A81F68DA-D987-4DE2-AD92-C51DD50CF39B}"/>
    <cellStyle name="Percentuale" xfId="1" builtinId="5"/>
    <cellStyle name="Valuta (0)" xfId="8" xr:uid="{5C13A7FA-4C36-423C-A080-02BD584067B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215900</xdr:colOff>
      <xdr:row>0</xdr:row>
      <xdr:rowOff>161925</xdr:rowOff>
    </xdr:from>
    <xdr:to>
      <xdr:col>0</xdr:col>
      <xdr:colOff>1234721</xdr:colOff>
      <xdr:row>4</xdr:row>
      <xdr:rowOff>13706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5900" y="161925"/>
          <a:ext cx="1018821" cy="642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215900</xdr:colOff>
      <xdr:row>0</xdr:row>
      <xdr:rowOff>161925</xdr:rowOff>
    </xdr:from>
    <xdr:to>
      <xdr:col>0</xdr:col>
      <xdr:colOff>1234721</xdr:colOff>
      <xdr:row>4</xdr:row>
      <xdr:rowOff>13706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8741899C-E06A-476D-B24D-26105723E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5900" y="161925"/>
          <a:ext cx="1018821" cy="651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1</xdr:row>
      <xdr:rowOff>23812</xdr:rowOff>
    </xdr:from>
    <xdr:to>
      <xdr:col>0</xdr:col>
      <xdr:colOff>1177571</xdr:colOff>
      <xdr:row>4</xdr:row>
      <xdr:rowOff>118128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75C6A369-F78F-4B4E-9E63-21F9BD275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8750" y="206375"/>
          <a:ext cx="1018821" cy="642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119945</xdr:colOff>
      <xdr:row>0</xdr:row>
      <xdr:rowOff>0</xdr:rowOff>
    </xdr:from>
    <xdr:to>
      <xdr:col>2</xdr:col>
      <xdr:colOff>270933</xdr:colOff>
      <xdr:row>3</xdr:row>
      <xdr:rowOff>56391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F470F262-E3C6-414D-A9DE-986A19F50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945" y="148166"/>
          <a:ext cx="1018821" cy="642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119945</xdr:colOff>
      <xdr:row>0</xdr:row>
      <xdr:rowOff>0</xdr:rowOff>
    </xdr:from>
    <xdr:to>
      <xdr:col>2</xdr:col>
      <xdr:colOff>270933</xdr:colOff>
      <xdr:row>3</xdr:row>
      <xdr:rowOff>56391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A85B4702-B090-4870-AD9D-3A7E9F9F5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945" y="148166"/>
          <a:ext cx="979663" cy="670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107950</xdr:colOff>
      <xdr:row>0</xdr:row>
      <xdr:rowOff>76200</xdr:rowOff>
    </xdr:from>
    <xdr:to>
      <xdr:col>0</xdr:col>
      <xdr:colOff>1126771</xdr:colOff>
      <xdr:row>3</xdr:row>
      <xdr:rowOff>127653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2FD49492-52A5-452D-A308-3DA0B94F3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7950" y="76200"/>
          <a:ext cx="1018821" cy="642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107950</xdr:colOff>
      <xdr:row>0</xdr:row>
      <xdr:rowOff>76200</xdr:rowOff>
    </xdr:from>
    <xdr:to>
      <xdr:col>0</xdr:col>
      <xdr:colOff>1126771</xdr:colOff>
      <xdr:row>3</xdr:row>
      <xdr:rowOff>127653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63249D71-3D21-45C2-BD6B-DE4FA8481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7950" y="76200"/>
          <a:ext cx="1018821" cy="651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180340</xdr:rowOff>
    </xdr:from>
    <xdr:to>
      <xdr:col>1</xdr:col>
      <xdr:colOff>0</xdr:colOff>
      <xdr:row>4</xdr:row>
      <xdr:rowOff>79393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46F9E96E-CF37-473C-A15C-C271C4B3D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" y="180340"/>
          <a:ext cx="1062990" cy="6305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02.ComunicatiStampa_e_focus\Focus\Italia_Mercato_Autovetture\BaseFocusMercatoBI.xlsx" TargetMode="External"/><Relationship Id="rId1" Type="http://schemas.openxmlformats.org/officeDocument/2006/relationships/externalLinkPath" Target="BaseFocusMercatoB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IL"/>
      <sheetName val="Trend Anni"/>
      <sheetName val="Occupazione"/>
      <sheetName val="Fiducia consumatori-imprese"/>
      <sheetName val="Intenzione acquisto auto"/>
      <sheetName val="Trend quote segmenti"/>
      <sheetName val="Trasferimenti-Radiazioni"/>
      <sheetName val="MKT EU Mese"/>
      <sheetName val="Alimentazione EU"/>
      <sheetName val="MKT EU YTD"/>
      <sheetName val="Prezzi e Consumi Carburante"/>
      <sheetName val="Calcolo Francia mese"/>
    </sheetNames>
    <sheetDataSet>
      <sheetData sheetId="0"/>
      <sheetData sheetId="1"/>
      <sheetData sheetId="2"/>
      <sheetData sheetId="3"/>
      <sheetData sheetId="4"/>
      <sheetData sheetId="5">
        <row r="3">
          <cell r="I3" t="str">
            <v>Etichette di riga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8"/>
  <sheetViews>
    <sheetView showGridLines="0" zoomScaleNormal="100" workbookViewId="0"/>
  </sheetViews>
  <sheetFormatPr defaultColWidth="8.88671875" defaultRowHeight="14.4"/>
  <cols>
    <col min="1" max="1" width="33.88671875" style="28" customWidth="1"/>
    <col min="2" max="8" width="10.44140625" style="28" hidden="1" customWidth="1"/>
    <col min="9" max="15" width="10.6640625" style="28" customWidth="1"/>
    <col min="16" max="16" width="10.6640625" style="28" hidden="1" customWidth="1"/>
    <col min="17" max="17" width="42.6640625" style="28" bestFit="1" customWidth="1"/>
    <col min="18" max="16384" width="8.88671875" style="28"/>
  </cols>
  <sheetData>
    <row r="1" spans="1:20" ht="15.6">
      <c r="A1" s="36"/>
      <c r="B1" s="36"/>
      <c r="C1" s="36"/>
      <c r="D1" s="36"/>
      <c r="E1" s="36"/>
      <c r="F1" s="36"/>
      <c r="G1" s="36"/>
    </row>
    <row r="2" spans="1:20" ht="15.6">
      <c r="A2" s="36"/>
      <c r="B2" s="36"/>
      <c r="C2" s="36"/>
      <c r="D2" s="36"/>
      <c r="E2" s="36"/>
      <c r="F2" s="36"/>
      <c r="G2" s="36"/>
    </row>
    <row r="3" spans="1:20" ht="15.6">
      <c r="A3" s="36"/>
      <c r="B3" s="36"/>
      <c r="C3" s="36"/>
      <c r="D3" s="36"/>
      <c r="E3" s="36"/>
      <c r="F3" s="36"/>
      <c r="G3" s="36"/>
    </row>
    <row r="4" spans="1:20" ht="15.6">
      <c r="A4" s="36"/>
      <c r="B4" s="36"/>
      <c r="C4" s="36"/>
      <c r="D4" s="36"/>
      <c r="E4" s="36"/>
      <c r="F4" s="36"/>
      <c r="G4" s="36"/>
    </row>
    <row r="5" spans="1:20" ht="15.6">
      <c r="A5" s="36"/>
      <c r="B5" s="36"/>
      <c r="C5" s="36"/>
      <c r="D5" s="36"/>
      <c r="E5" s="36"/>
      <c r="F5" s="36"/>
      <c r="G5" s="36"/>
    </row>
    <row r="6" spans="1:20" ht="15.6">
      <c r="A6" s="38"/>
      <c r="B6" s="38"/>
      <c r="C6" s="38"/>
      <c r="D6" s="38"/>
      <c r="E6" s="38"/>
      <c r="F6" s="37"/>
      <c r="G6" s="37"/>
    </row>
    <row r="7" spans="1:20" s="57" customFormat="1" ht="16.2">
      <c r="A7" s="250" t="s">
        <v>26</v>
      </c>
      <c r="B7" s="250"/>
      <c r="C7" s="250"/>
      <c r="D7" s="250"/>
      <c r="E7" s="250"/>
      <c r="F7" s="250"/>
      <c r="G7" s="250"/>
      <c r="H7" s="250"/>
      <c r="I7" s="250"/>
    </row>
    <row r="8" spans="1:20" s="57" customFormat="1" ht="16.2">
      <c r="A8" s="58" t="s">
        <v>27</v>
      </c>
      <c r="B8" s="40"/>
      <c r="C8" s="42"/>
      <c r="D8" s="42"/>
      <c r="E8" s="36"/>
      <c r="F8" s="36"/>
      <c r="G8" s="36"/>
    </row>
    <row r="9" spans="1:20" ht="16.2">
      <c r="A9" s="39"/>
      <c r="B9" s="39"/>
      <c r="C9" s="39"/>
      <c r="D9" s="39"/>
      <c r="E9" s="43"/>
      <c r="F9" s="36"/>
      <c r="G9" s="36"/>
    </row>
    <row r="10" spans="1:20" ht="16.8" thickBot="1">
      <c r="A10" s="31"/>
      <c r="B10" s="31"/>
      <c r="C10" s="31"/>
      <c r="D10" s="31"/>
      <c r="E10" s="43"/>
      <c r="F10" s="36"/>
      <c r="G10" s="36"/>
    </row>
    <row r="11" spans="1:20" ht="15.6" thickBot="1">
      <c r="A11" s="159"/>
      <c r="B11" s="59">
        <v>2008</v>
      </c>
      <c r="C11" s="60">
        <v>2009</v>
      </c>
      <c r="D11" s="60">
        <v>2010</v>
      </c>
      <c r="E11" s="60">
        <v>2011</v>
      </c>
      <c r="F11" s="60">
        <v>2012</v>
      </c>
      <c r="G11" s="60">
        <v>2013</v>
      </c>
      <c r="H11" s="146">
        <v>2014</v>
      </c>
      <c r="I11" s="59">
        <v>2015</v>
      </c>
      <c r="J11" s="60">
        <v>2016</v>
      </c>
      <c r="K11" s="60">
        <v>2017</v>
      </c>
      <c r="L11" s="60">
        <v>2018</v>
      </c>
      <c r="M11" s="60">
        <v>2019</v>
      </c>
      <c r="N11" s="60">
        <v>2020</v>
      </c>
      <c r="O11" s="60">
        <v>2021</v>
      </c>
      <c r="P11" s="209">
        <v>2022</v>
      </c>
    </row>
    <row r="12" spans="1:20" ht="15" thickBot="1">
      <c r="A12" s="14" t="s">
        <v>70</v>
      </c>
      <c r="B12" s="61">
        <v>4886765</v>
      </c>
      <c r="C12" s="32">
        <v>4506072</v>
      </c>
      <c r="D12" s="32">
        <v>4598961</v>
      </c>
      <c r="E12" s="32">
        <v>4680700</v>
      </c>
      <c r="F12" s="32">
        <v>4177274</v>
      </c>
      <c r="G12" s="32">
        <v>4180735</v>
      </c>
      <c r="H12" s="147">
        <v>4316379</v>
      </c>
      <c r="I12" s="177">
        <v>4711184</v>
      </c>
      <c r="J12" s="44">
        <v>5032458</v>
      </c>
      <c r="K12" s="44">
        <v>5352975</v>
      </c>
      <c r="L12" s="44">
        <v>5629997</v>
      </c>
      <c r="M12" s="44">
        <v>5644800</v>
      </c>
      <c r="N12" s="44">
        <v>4745995</v>
      </c>
      <c r="O12" s="44">
        <v>5063478</v>
      </c>
      <c r="P12" s="210">
        <v>4663002</v>
      </c>
      <c r="R12" s="170"/>
      <c r="S12" s="170"/>
      <c r="T12" s="170"/>
    </row>
    <row r="13" spans="1:20" ht="15" thickBot="1">
      <c r="A13" s="14" t="s">
        <v>71</v>
      </c>
      <c r="B13" s="61">
        <v>652408</v>
      </c>
      <c r="C13" s="32">
        <v>611656</v>
      </c>
      <c r="D13" s="32">
        <v>622548</v>
      </c>
      <c r="E13" s="32">
        <v>627816</v>
      </c>
      <c r="F13" s="32">
        <v>541626</v>
      </c>
      <c r="G13" s="32">
        <v>523759</v>
      </c>
      <c r="H13" s="147">
        <v>533600</v>
      </c>
      <c r="I13" s="174">
        <v>558241</v>
      </c>
      <c r="J13" s="45">
        <v>587982</v>
      </c>
      <c r="K13" s="45">
        <v>595725</v>
      </c>
      <c r="L13" s="45">
        <v>587649</v>
      </c>
      <c r="M13" s="45">
        <v>589171</v>
      </c>
      <c r="N13" s="45">
        <v>540130</v>
      </c>
      <c r="O13" s="45">
        <v>613829</v>
      </c>
      <c r="P13" s="211"/>
      <c r="R13" s="158"/>
      <c r="S13" s="158"/>
    </row>
    <row r="14" spans="1:20" ht="15" thickBot="1">
      <c r="A14" s="14" t="s">
        <v>72</v>
      </c>
      <c r="B14" s="61">
        <v>33965</v>
      </c>
      <c r="C14" s="32">
        <v>31960</v>
      </c>
      <c r="D14" s="32">
        <v>33595</v>
      </c>
      <c r="E14" s="32">
        <v>33086</v>
      </c>
      <c r="F14" s="32">
        <v>28457</v>
      </c>
      <c r="G14" s="32">
        <v>28294</v>
      </c>
      <c r="H14" s="147">
        <v>28122</v>
      </c>
      <c r="I14" s="174">
        <v>28453</v>
      </c>
      <c r="J14" s="45">
        <v>30094</v>
      </c>
      <c r="K14" s="45">
        <v>29853</v>
      </c>
      <c r="L14" s="45">
        <v>31820</v>
      </c>
      <c r="M14" s="45">
        <v>31507</v>
      </c>
      <c r="N14" s="45">
        <v>30347</v>
      </c>
      <c r="O14" s="45">
        <v>34239</v>
      </c>
      <c r="P14" s="211"/>
    </row>
    <row r="15" spans="1:20" ht="15" thickBot="1">
      <c r="A15" s="14" t="s">
        <v>73</v>
      </c>
      <c r="B15" s="61">
        <v>671090</v>
      </c>
      <c r="C15" s="32">
        <v>640937</v>
      </c>
      <c r="D15" s="32">
        <v>653056</v>
      </c>
      <c r="E15" s="32">
        <v>663522</v>
      </c>
      <c r="F15" s="32">
        <v>599459</v>
      </c>
      <c r="G15" s="32">
        <v>574210</v>
      </c>
      <c r="H15" s="147">
        <v>589488</v>
      </c>
      <c r="I15" s="174">
        <v>621680</v>
      </c>
      <c r="J15" s="45">
        <v>629700</v>
      </c>
      <c r="K15" s="45">
        <v>641672</v>
      </c>
      <c r="L15" s="45">
        <v>633724</v>
      </c>
      <c r="M15" s="45">
        <v>636127</v>
      </c>
      <c r="N15" s="45">
        <v>619597</v>
      </c>
      <c r="O15" s="45">
        <v>743802</v>
      </c>
      <c r="P15" s="211">
        <v>714540</v>
      </c>
    </row>
    <row r="16" spans="1:20" ht="15" thickBot="1">
      <c r="A16" s="14" t="s">
        <v>74</v>
      </c>
      <c r="B16" s="61">
        <v>11831</v>
      </c>
      <c r="C16" s="32">
        <v>11095</v>
      </c>
      <c r="D16" s="32">
        <v>11130</v>
      </c>
      <c r="E16" s="32">
        <v>10597</v>
      </c>
      <c r="F16" s="32">
        <v>9135</v>
      </c>
      <c r="G16" s="32">
        <v>8714</v>
      </c>
      <c r="H16" s="147">
        <v>8545</v>
      </c>
      <c r="I16" s="174">
        <v>8757</v>
      </c>
      <c r="J16" s="45">
        <v>8634</v>
      </c>
      <c r="K16" s="45">
        <v>8479</v>
      </c>
      <c r="L16" s="45">
        <v>8020</v>
      </c>
      <c r="M16" s="45">
        <v>7775</v>
      </c>
      <c r="N16" s="45">
        <v>7158</v>
      </c>
      <c r="O16" s="45">
        <v>8460</v>
      </c>
      <c r="P16" s="211"/>
    </row>
    <row r="17" spans="1:16" ht="15" thickBot="1">
      <c r="A17" s="14" t="s">
        <v>76</v>
      </c>
      <c r="B17" s="61">
        <v>75830</v>
      </c>
      <c r="C17" s="32">
        <v>67619</v>
      </c>
      <c r="D17" s="32">
        <v>69220</v>
      </c>
      <c r="E17" s="32">
        <v>68756</v>
      </c>
      <c r="F17" s="32">
        <v>60878</v>
      </c>
      <c r="G17" s="32">
        <v>56094</v>
      </c>
      <c r="H17" s="147">
        <v>56369</v>
      </c>
      <c r="I17" s="175">
        <v>58803</v>
      </c>
      <c r="J17" s="176">
        <v>58614</v>
      </c>
      <c r="K17" s="176">
        <v>56956</v>
      </c>
      <c r="L17" s="176">
        <v>54224</v>
      </c>
      <c r="M17" s="176">
        <v>57495</v>
      </c>
      <c r="N17" s="176">
        <v>48833</v>
      </c>
      <c r="O17" s="176">
        <v>55941</v>
      </c>
      <c r="P17" s="212"/>
    </row>
    <row r="18" spans="1:16" ht="15" thickBot="1">
      <c r="A18" s="15" t="s">
        <v>23</v>
      </c>
      <c r="B18" s="22">
        <f t="shared" ref="B18:G18" si="0">SUM(B12:B17)</f>
        <v>6331889</v>
      </c>
      <c r="C18" s="11">
        <f t="shared" si="0"/>
        <v>5869339</v>
      </c>
      <c r="D18" s="11">
        <f t="shared" si="0"/>
        <v>5988510</v>
      </c>
      <c r="E18" s="11">
        <f t="shared" si="0"/>
        <v>6084477</v>
      </c>
      <c r="F18" s="11">
        <f t="shared" si="0"/>
        <v>5416829</v>
      </c>
      <c r="G18" s="11">
        <f t="shared" si="0"/>
        <v>5371806</v>
      </c>
      <c r="H18" s="173">
        <f t="shared" ref="H18:I18" si="1">SUM(H12:H17)</f>
        <v>5532503</v>
      </c>
      <c r="I18" s="22">
        <f t="shared" si="1"/>
        <v>5987118</v>
      </c>
      <c r="J18" s="11">
        <f t="shared" ref="J18:N18" si="2">SUM(J12:J17)</f>
        <v>6347482</v>
      </c>
      <c r="K18" s="11">
        <f t="shared" si="2"/>
        <v>6685660</v>
      </c>
      <c r="L18" s="11">
        <f t="shared" si="2"/>
        <v>6945434</v>
      </c>
      <c r="M18" s="11">
        <f t="shared" si="2"/>
        <v>6966875</v>
      </c>
      <c r="N18" s="11">
        <f t="shared" si="2"/>
        <v>5992060</v>
      </c>
      <c r="O18" s="11">
        <v>6519749</v>
      </c>
      <c r="P18" s="213">
        <f>SUM(P12:P17)</f>
        <v>5377542</v>
      </c>
    </row>
    <row r="19" spans="1:16" ht="15">
      <c r="A19" s="33"/>
      <c r="B19" s="31"/>
      <c r="C19" s="31"/>
      <c r="D19" s="24"/>
      <c r="E19" s="24"/>
      <c r="F19" s="24"/>
      <c r="H19" s="46"/>
      <c r="J19" s="46"/>
      <c r="K19" s="46"/>
      <c r="O19" s="30" t="s">
        <v>75</v>
      </c>
    </row>
    <row r="25" spans="1:16">
      <c r="I25" s="170"/>
      <c r="J25" s="170"/>
      <c r="K25" s="170"/>
    </row>
    <row r="26" spans="1:16">
      <c r="I26" s="171"/>
      <c r="J26" s="170"/>
    </row>
    <row r="27" spans="1:16">
      <c r="J27" s="170"/>
      <c r="K27" s="170"/>
      <c r="L27" s="170"/>
    </row>
    <row r="28" spans="1:16">
      <c r="J28" s="171"/>
      <c r="K28" s="170"/>
    </row>
  </sheetData>
  <mergeCells count="1">
    <mergeCell ref="A7:I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Footer>&amp;L&amp;"Trebuchet MS,Grassetto"&amp;10&amp;K04-024ANFIA - Studi e Statistiche</oddFooter>
  </headerFooter>
  <ignoredErrors>
    <ignoredError sqref="P18 I18:N18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L71"/>
  <sheetViews>
    <sheetView showGridLines="0" showZeros="0" tabSelected="1" zoomScaleNormal="100" workbookViewId="0"/>
  </sheetViews>
  <sheetFormatPr defaultColWidth="8.88671875" defaultRowHeight="14.4"/>
  <cols>
    <col min="1" max="1" width="29.5546875" style="28" customWidth="1"/>
    <col min="2" max="9" width="10.6640625" style="28" hidden="1" customWidth="1"/>
    <col min="10" max="12" width="11.5546875" style="28" hidden="1" customWidth="1"/>
    <col min="13" max="13" width="11.5546875" style="28" customWidth="1"/>
    <col min="14" max="15" width="11.5546875" style="28" bestFit="1" customWidth="1"/>
    <col min="16" max="16" width="11" style="28" bestFit="1" customWidth="1"/>
    <col min="17" max="20" width="11" style="28" customWidth="1"/>
    <col min="21" max="25" width="6.88671875" style="28" hidden="1" customWidth="1"/>
    <col min="26" max="26" width="8" style="28" hidden="1" customWidth="1"/>
    <col min="27" max="27" width="8.5546875" style="28" hidden="1" customWidth="1"/>
    <col min="28" max="28" width="6.88671875" style="28" hidden="1" customWidth="1"/>
    <col min="29" max="30" width="7" style="28" hidden="1" customWidth="1"/>
    <col min="31" max="31" width="6.88671875" style="28" hidden="1" customWidth="1"/>
    <col min="32" max="32" width="6.88671875" style="28" customWidth="1"/>
    <col min="33" max="33" width="7.88671875" style="28" customWidth="1"/>
    <col min="34" max="34" width="6.5546875" style="28" bestFit="1" customWidth="1"/>
    <col min="35" max="35" width="6" style="28" bestFit="1" customWidth="1"/>
    <col min="36" max="38" width="7.5546875" style="28" customWidth="1"/>
    <col min="39" max="16384" width="8.88671875" style="28"/>
  </cols>
  <sheetData>
    <row r="1" spans="1:38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 spans="1:38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38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8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38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38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38" s="64" customFormat="1" ht="16.2">
      <c r="A7" s="256" t="s">
        <v>1</v>
      </c>
      <c r="B7" s="256"/>
      <c r="C7" s="256"/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3"/>
    </row>
    <row r="8" spans="1:38" s="64" customFormat="1" ht="16.2">
      <c r="A8" s="75" t="s">
        <v>2</v>
      </c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3"/>
    </row>
    <row r="9" spans="1:38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4"/>
    </row>
    <row r="10" spans="1:38" ht="16.2">
      <c r="A10" s="65" t="s">
        <v>78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27"/>
      <c r="X10" s="27"/>
      <c r="Y10" s="27"/>
      <c r="Z10" s="24"/>
    </row>
    <row r="11" spans="1:38" ht="15.6" thickBot="1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27"/>
      <c r="X11" s="27"/>
      <c r="Y11" s="27"/>
      <c r="Z11" s="24"/>
    </row>
    <row r="12" spans="1:38" ht="15.6" customHeight="1" thickBot="1">
      <c r="A12" s="31"/>
      <c r="B12" s="251">
        <v>2008</v>
      </c>
      <c r="C12" s="251">
        <v>2009</v>
      </c>
      <c r="D12" s="251">
        <v>2010</v>
      </c>
      <c r="E12" s="251">
        <v>2011</v>
      </c>
      <c r="F12" s="251">
        <v>2012</v>
      </c>
      <c r="G12" s="251">
        <v>2013</v>
      </c>
      <c r="H12" s="251">
        <v>2014</v>
      </c>
      <c r="I12" s="251">
        <v>2015</v>
      </c>
      <c r="J12" s="251">
        <v>2016</v>
      </c>
      <c r="K12" s="251">
        <v>2017</v>
      </c>
      <c r="L12" s="254">
        <v>2018</v>
      </c>
      <c r="M12" s="254">
        <v>2019</v>
      </c>
      <c r="N12" s="254">
        <v>2020</v>
      </c>
      <c r="O12" s="254">
        <v>2021</v>
      </c>
      <c r="P12" s="251">
        <v>2022</v>
      </c>
      <c r="Q12" s="261">
        <v>2023</v>
      </c>
      <c r="R12" s="251">
        <v>2024</v>
      </c>
      <c r="S12" s="251">
        <v>2025</v>
      </c>
      <c r="T12" s="251">
        <v>2026</v>
      </c>
      <c r="U12" s="56" t="s">
        <v>3</v>
      </c>
      <c r="V12" s="224"/>
      <c r="W12" s="224"/>
      <c r="X12" s="224"/>
      <c r="Y12" s="224"/>
      <c r="Z12" s="224"/>
      <c r="AA12" s="224"/>
      <c r="AB12" s="224"/>
      <c r="AC12" s="224"/>
      <c r="AD12" s="224"/>
      <c r="AE12" s="247" t="s">
        <v>3</v>
      </c>
      <c r="AF12" s="248"/>
      <c r="AG12" s="248"/>
      <c r="AH12" s="248"/>
      <c r="AI12" s="248"/>
      <c r="AJ12" s="248"/>
      <c r="AK12" s="248"/>
      <c r="AL12" s="249"/>
    </row>
    <row r="13" spans="1:38" ht="15.6" thickBot="1">
      <c r="A13" s="31"/>
      <c r="B13" s="252"/>
      <c r="C13" s="252"/>
      <c r="D13" s="252"/>
      <c r="E13" s="252"/>
      <c r="F13" s="252"/>
      <c r="G13" s="252"/>
      <c r="H13" s="252"/>
      <c r="I13" s="252"/>
      <c r="J13" s="252"/>
      <c r="K13" s="253"/>
      <c r="L13" s="255"/>
      <c r="M13" s="255"/>
      <c r="N13" s="255"/>
      <c r="O13" s="255"/>
      <c r="P13" s="257"/>
      <c r="Q13" s="262"/>
      <c r="R13" s="257"/>
      <c r="S13" s="257"/>
      <c r="T13" s="257"/>
      <c r="U13" s="223">
        <v>45513</v>
      </c>
      <c r="V13" s="223">
        <v>45545</v>
      </c>
      <c r="W13" s="223">
        <v>45576</v>
      </c>
      <c r="X13" s="223">
        <v>45608</v>
      </c>
      <c r="Y13" s="223">
        <v>45639</v>
      </c>
      <c r="Z13" s="35" t="s">
        <v>88</v>
      </c>
      <c r="AA13" s="160" t="s">
        <v>89</v>
      </c>
      <c r="AB13" s="145" t="s">
        <v>90</v>
      </c>
      <c r="AC13" s="166" t="s">
        <v>91</v>
      </c>
      <c r="AD13" s="194" t="s">
        <v>92</v>
      </c>
      <c r="AE13" s="169" t="s">
        <v>93</v>
      </c>
      <c r="AF13" s="169" t="s">
        <v>94</v>
      </c>
      <c r="AG13" s="169" t="s">
        <v>95</v>
      </c>
      <c r="AH13" s="169" t="s">
        <v>96</v>
      </c>
      <c r="AI13" s="197" t="s">
        <v>97</v>
      </c>
      <c r="AJ13" s="197" t="s">
        <v>98</v>
      </c>
      <c r="AK13" s="197" t="s">
        <v>99</v>
      </c>
      <c r="AL13" s="197" t="s">
        <v>100</v>
      </c>
    </row>
    <row r="14" spans="1:38">
      <c r="A14" s="97" t="s">
        <v>11</v>
      </c>
      <c r="B14" s="85">
        <v>447957</v>
      </c>
      <c r="C14" s="85">
        <v>359518</v>
      </c>
      <c r="D14" s="85">
        <v>331922</v>
      </c>
      <c r="E14" s="85">
        <v>369551</v>
      </c>
      <c r="F14" s="85">
        <v>355033</v>
      </c>
      <c r="G14" s="85">
        <v>374918</v>
      </c>
      <c r="H14" s="85">
        <v>362818</v>
      </c>
      <c r="I14" s="86">
        <v>359675</v>
      </c>
      <c r="J14" s="87">
        <v>375713</v>
      </c>
      <c r="K14" s="88">
        <v>418394</v>
      </c>
      <c r="L14" s="218">
        <v>480834</v>
      </c>
      <c r="M14" s="226">
        <v>502224</v>
      </c>
      <c r="N14" s="226">
        <v>479778</v>
      </c>
      <c r="O14" s="226">
        <v>373505</v>
      </c>
      <c r="P14" s="227">
        <v>348747</v>
      </c>
      <c r="Q14" s="227">
        <v>394335</v>
      </c>
      <c r="R14" s="227">
        <v>458950</v>
      </c>
      <c r="S14" s="222">
        <v>471897</v>
      </c>
      <c r="T14" s="222">
        <v>444303</v>
      </c>
      <c r="U14" s="100">
        <f t="shared" ref="U14:U25" si="0">100*(C14-B14)/B14</f>
        <v>-19.742743165080576</v>
      </c>
      <c r="V14" s="101">
        <f t="shared" ref="V14:V25" si="1">100*(D14-C14)/C14</f>
        <v>-7.6758326425936945</v>
      </c>
      <c r="W14" s="101">
        <f t="shared" ref="W14:W25" si="2">100*(E14-D14)/D14</f>
        <v>11.336699586047324</v>
      </c>
      <c r="X14" s="101">
        <f t="shared" ref="X14:X25" si="3">100*(F14-E14)/E14</f>
        <v>-3.9285511336730248</v>
      </c>
      <c r="Y14" s="101">
        <f t="shared" ref="Y14:Y25" si="4">100*(G14-F14)/F14</f>
        <v>5.6008878047956108</v>
      </c>
      <c r="Z14" s="102">
        <f t="shared" ref="Z14:Z25" si="5">100*(H14-G14)/G14</f>
        <v>-3.2273723854282803</v>
      </c>
      <c r="AA14" s="161">
        <f t="shared" ref="AA14:AA25" si="6">100*(I14-H14)/H14</f>
        <v>-0.8662745508767481</v>
      </c>
      <c r="AB14" s="104">
        <f t="shared" ref="AB14:AB25" si="7">100*(J14-I14)/I14</f>
        <v>4.4590255091401962</v>
      </c>
      <c r="AC14" s="191">
        <f t="shared" ref="AC14:AC25" si="8">100*(K14-J14)/J14</f>
        <v>11.360000851713941</v>
      </c>
      <c r="AD14" s="104">
        <f t="shared" ref="AD14:AD27" si="9">100*(L14-K14)/K14</f>
        <v>14.923732175891624</v>
      </c>
      <c r="AE14" s="235">
        <f t="shared" ref="AE14:AE27" si="10">100*(M14-L14)/L14</f>
        <v>4.4485206952919301</v>
      </c>
      <c r="AF14" s="195">
        <f t="shared" ref="AF14:AF27" si="11">100*(N14-M14)/M14</f>
        <v>-4.4693204625824334</v>
      </c>
      <c r="AG14" s="195">
        <f>100*(O14-N14)/N14</f>
        <v>-22.150452917807819</v>
      </c>
      <c r="AH14" s="195">
        <f>100*(P14-O14)/O14</f>
        <v>-6.628559189301348</v>
      </c>
      <c r="AI14" s="195">
        <f>100*(Q14-P14)/P14</f>
        <v>13.071940403788419</v>
      </c>
      <c r="AJ14" s="195">
        <f t="shared" ref="AJ14:AL27" si="12">100*(R14-Q14)/Q14</f>
        <v>16.38581409207907</v>
      </c>
      <c r="AK14" s="195">
        <f t="shared" si="12"/>
        <v>2.8210044667175072</v>
      </c>
      <c r="AL14" s="215">
        <f t="shared" si="12"/>
        <v>-5.8474624759216525</v>
      </c>
    </row>
    <row r="15" spans="1:38">
      <c r="A15" s="98" t="s">
        <v>12</v>
      </c>
      <c r="B15" s="89">
        <v>453032</v>
      </c>
      <c r="C15" s="89">
        <v>385885</v>
      </c>
      <c r="D15" s="89">
        <v>372108</v>
      </c>
      <c r="E15" s="89">
        <v>415771</v>
      </c>
      <c r="F15" s="89">
        <v>343205</v>
      </c>
      <c r="G15" s="89">
        <v>347293</v>
      </c>
      <c r="H15" s="89">
        <v>357248</v>
      </c>
      <c r="I15" s="90">
        <v>387561</v>
      </c>
      <c r="J15" s="91">
        <v>448169</v>
      </c>
      <c r="K15" s="92">
        <v>456412</v>
      </c>
      <c r="L15" s="157">
        <v>468994</v>
      </c>
      <c r="M15" s="228">
        <v>482392</v>
      </c>
      <c r="N15" s="228">
        <v>480552</v>
      </c>
      <c r="O15" s="228">
        <v>446166</v>
      </c>
      <c r="P15" s="228">
        <v>408144</v>
      </c>
      <c r="Q15" s="228">
        <v>414630</v>
      </c>
      <c r="R15" s="228">
        <v>475819</v>
      </c>
      <c r="S15" s="157">
        <v>495972</v>
      </c>
      <c r="T15" s="157">
        <v>506696</v>
      </c>
      <c r="U15" s="105">
        <f t="shared" si="0"/>
        <v>-14.821690300022956</v>
      </c>
      <c r="V15" s="106">
        <f t="shared" si="1"/>
        <v>-3.5702346554025164</v>
      </c>
      <c r="W15" s="106">
        <f t="shared" si="2"/>
        <v>11.733958958151934</v>
      </c>
      <c r="X15" s="106">
        <f t="shared" si="3"/>
        <v>-17.453357737793159</v>
      </c>
      <c r="Y15" s="106">
        <f t="shared" si="4"/>
        <v>1.1911248379248554</v>
      </c>
      <c r="Z15" s="107">
        <f t="shared" si="5"/>
        <v>2.8664557016697718</v>
      </c>
      <c r="AA15" s="105">
        <f t="shared" si="6"/>
        <v>8.4851419742027954</v>
      </c>
      <c r="AB15" s="107">
        <f t="shared" si="7"/>
        <v>15.638312420496387</v>
      </c>
      <c r="AC15" s="192">
        <f t="shared" si="8"/>
        <v>1.8392615285751581</v>
      </c>
      <c r="AD15" s="107">
        <f t="shared" si="9"/>
        <v>2.7567198057895062</v>
      </c>
      <c r="AE15" s="105">
        <f t="shared" si="10"/>
        <v>2.8567529648566934</v>
      </c>
      <c r="AF15" s="106">
        <f t="shared" si="11"/>
        <v>-0.38143252790261861</v>
      </c>
      <c r="AG15" s="106">
        <f t="shared" ref="AG15:AG27" si="13">100*(O15-N15)/N15</f>
        <v>-7.155521150676722</v>
      </c>
      <c r="AH15" s="106">
        <f t="shared" ref="AH15:AH27" si="14">100*(P15-O15)/O15</f>
        <v>-8.5219402643859006</v>
      </c>
      <c r="AI15" s="106">
        <f t="shared" ref="AI15:AI27" si="15">100*(Q15-P15)/P15</f>
        <v>1.5891450076443607</v>
      </c>
      <c r="AJ15" s="106">
        <f t="shared" si="12"/>
        <v>14.757494633769866</v>
      </c>
      <c r="AK15" s="106">
        <f t="shared" si="12"/>
        <v>4.2354340621118531</v>
      </c>
      <c r="AL15" s="215">
        <f t="shared" si="12"/>
        <v>2.1622188349342299</v>
      </c>
    </row>
    <row r="16" spans="1:38">
      <c r="A16" s="98" t="s">
        <v>13</v>
      </c>
      <c r="B16" s="89">
        <v>426467</v>
      </c>
      <c r="C16" s="89">
        <v>427641</v>
      </c>
      <c r="D16" s="89">
        <v>439639</v>
      </c>
      <c r="E16" s="89">
        <v>455278</v>
      </c>
      <c r="F16" s="89">
        <v>396301</v>
      </c>
      <c r="G16" s="89">
        <v>379761</v>
      </c>
      <c r="H16" s="89">
        <v>371772</v>
      </c>
      <c r="I16" s="90">
        <v>438134</v>
      </c>
      <c r="J16" s="91">
        <v>459029</v>
      </c>
      <c r="K16" s="92">
        <v>523244</v>
      </c>
      <c r="L16" s="157">
        <v>515705</v>
      </c>
      <c r="M16" s="228">
        <v>501893</v>
      </c>
      <c r="N16" s="228">
        <v>215793</v>
      </c>
      <c r="O16" s="228">
        <v>494424</v>
      </c>
      <c r="P16" s="228">
        <v>533799</v>
      </c>
      <c r="Q16" s="228">
        <v>492051</v>
      </c>
      <c r="R16" s="228">
        <v>481697</v>
      </c>
      <c r="S16" s="157">
        <v>509487</v>
      </c>
      <c r="T16" s="157">
        <v>552592</v>
      </c>
      <c r="U16" s="105">
        <f t="shared" si="0"/>
        <v>0.27528507481235359</v>
      </c>
      <c r="V16" s="106">
        <f t="shared" si="1"/>
        <v>2.8056243437836876</v>
      </c>
      <c r="W16" s="106">
        <f t="shared" si="2"/>
        <v>3.5572367328649186</v>
      </c>
      <c r="X16" s="106">
        <f t="shared" si="3"/>
        <v>-12.954063231695798</v>
      </c>
      <c r="Y16" s="106">
        <f t="shared" si="4"/>
        <v>-4.1735953227471034</v>
      </c>
      <c r="Z16" s="107">
        <f t="shared" si="5"/>
        <v>-2.1036915323058452</v>
      </c>
      <c r="AA16" s="105">
        <f t="shared" si="6"/>
        <v>17.850187749480863</v>
      </c>
      <c r="AB16" s="107">
        <f t="shared" si="7"/>
        <v>4.7690889088726278</v>
      </c>
      <c r="AC16" s="192">
        <f t="shared" si="8"/>
        <v>13.989312222103614</v>
      </c>
      <c r="AD16" s="107">
        <f t="shared" si="9"/>
        <v>-1.4408191971623181</v>
      </c>
      <c r="AE16" s="105">
        <f t="shared" si="10"/>
        <v>-2.6782753706091662</v>
      </c>
      <c r="AF16" s="106">
        <f t="shared" si="11"/>
        <v>-57.004182166318316</v>
      </c>
      <c r="AG16" s="106">
        <f t="shared" si="13"/>
        <v>129.11957292405222</v>
      </c>
      <c r="AH16" s="106">
        <f t="shared" si="14"/>
        <v>7.9638124362895004</v>
      </c>
      <c r="AI16" s="106">
        <f t="shared" si="15"/>
        <v>-7.8209213580392616</v>
      </c>
      <c r="AJ16" s="106">
        <f t="shared" si="12"/>
        <v>-2.1042534208852333</v>
      </c>
      <c r="AK16" s="106">
        <f t="shared" si="12"/>
        <v>5.7691868539766702</v>
      </c>
      <c r="AL16" s="215">
        <f t="shared" si="12"/>
        <v>8.4604710228131434</v>
      </c>
    </row>
    <row r="17" spans="1:38">
      <c r="A17" s="98" t="s">
        <v>14</v>
      </c>
      <c r="B17" s="89">
        <v>452338</v>
      </c>
      <c r="C17" s="89">
        <v>389796</v>
      </c>
      <c r="D17" s="89">
        <v>419728</v>
      </c>
      <c r="E17" s="89">
        <v>409718</v>
      </c>
      <c r="F17" s="89">
        <v>331303</v>
      </c>
      <c r="G17" s="89">
        <v>344285</v>
      </c>
      <c r="H17" s="89">
        <v>364857</v>
      </c>
      <c r="I17" s="90">
        <v>410940</v>
      </c>
      <c r="J17" s="91">
        <v>417614</v>
      </c>
      <c r="K17" s="92">
        <v>399963</v>
      </c>
      <c r="L17" s="157">
        <v>442642</v>
      </c>
      <c r="M17" s="228">
        <v>471890</v>
      </c>
      <c r="N17" s="228">
        <v>39759</v>
      </c>
      <c r="O17" s="228">
        <v>416224</v>
      </c>
      <c r="P17" s="228">
        <v>359492</v>
      </c>
      <c r="Q17" s="228">
        <v>371433</v>
      </c>
      <c r="R17" s="228">
        <v>447619</v>
      </c>
      <c r="S17" s="157">
        <v>472635</v>
      </c>
      <c r="T17" s="157"/>
      <c r="U17" s="105">
        <f t="shared" si="0"/>
        <v>-13.826386463219981</v>
      </c>
      <c r="V17" s="106">
        <f t="shared" si="1"/>
        <v>7.6788884442118439</v>
      </c>
      <c r="W17" s="106">
        <f t="shared" si="2"/>
        <v>-2.3848778256394616</v>
      </c>
      <c r="X17" s="106">
        <f t="shared" si="3"/>
        <v>-19.138773497869266</v>
      </c>
      <c r="Y17" s="106">
        <f t="shared" si="4"/>
        <v>3.9184673848410672</v>
      </c>
      <c r="Z17" s="107">
        <f t="shared" si="5"/>
        <v>5.9752821063944115</v>
      </c>
      <c r="AA17" s="105">
        <f t="shared" si="6"/>
        <v>12.630427811443935</v>
      </c>
      <c r="AB17" s="107">
        <f t="shared" si="7"/>
        <v>1.6240813744098894</v>
      </c>
      <c r="AC17" s="192">
        <f t="shared" si="8"/>
        <v>-4.2266303332742678</v>
      </c>
      <c r="AD17" s="107">
        <f t="shared" si="9"/>
        <v>10.670737043176494</v>
      </c>
      <c r="AE17" s="105">
        <f t="shared" si="10"/>
        <v>6.6075971100799293</v>
      </c>
      <c r="AF17" s="106">
        <f t="shared" si="11"/>
        <v>-91.574519485473303</v>
      </c>
      <c r="AG17" s="106">
        <f t="shared" si="13"/>
        <v>946.86737594003876</v>
      </c>
      <c r="AH17" s="106">
        <f t="shared" si="14"/>
        <v>-13.63016068270931</v>
      </c>
      <c r="AI17" s="106">
        <f t="shared" si="15"/>
        <v>3.3216316357526732</v>
      </c>
      <c r="AJ17" s="106">
        <f t="shared" si="12"/>
        <v>20.51137082596323</v>
      </c>
      <c r="AK17" s="106">
        <f t="shared" si="12"/>
        <v>5.5886814456044087</v>
      </c>
      <c r="AL17" s="214"/>
    </row>
    <row r="18" spans="1:38">
      <c r="A18" s="98" t="s">
        <v>15</v>
      </c>
      <c r="B18" s="89">
        <v>422220</v>
      </c>
      <c r="C18" s="89">
        <v>356959</v>
      </c>
      <c r="D18" s="89">
        <v>389958</v>
      </c>
      <c r="E18" s="89">
        <v>423693</v>
      </c>
      <c r="F18" s="89">
        <v>385811</v>
      </c>
      <c r="G18" s="89">
        <v>377711</v>
      </c>
      <c r="H18" s="89">
        <v>355504</v>
      </c>
      <c r="I18" s="90">
        <v>372649</v>
      </c>
      <c r="J18" s="91">
        <v>448761</v>
      </c>
      <c r="K18" s="92">
        <v>471684</v>
      </c>
      <c r="L18" s="157">
        <v>500433</v>
      </c>
      <c r="M18" s="228">
        <v>489904</v>
      </c>
      <c r="N18" s="228">
        <v>309602</v>
      </c>
      <c r="O18" s="228">
        <v>432161</v>
      </c>
      <c r="P18" s="228">
        <v>406141</v>
      </c>
      <c r="Q18" s="228">
        <v>450199</v>
      </c>
      <c r="R18" s="228">
        <v>481925</v>
      </c>
      <c r="S18" s="157">
        <v>462960</v>
      </c>
      <c r="T18" s="157"/>
      <c r="U18" s="105">
        <f t="shared" si="0"/>
        <v>-15.456633982284117</v>
      </c>
      <c r="V18" s="106">
        <f t="shared" si="1"/>
        <v>9.2444790578189657</v>
      </c>
      <c r="W18" s="106">
        <f t="shared" si="2"/>
        <v>8.6509316387918691</v>
      </c>
      <c r="X18" s="106">
        <f t="shared" si="3"/>
        <v>-8.9409076855175798</v>
      </c>
      <c r="Y18" s="106">
        <f t="shared" si="4"/>
        <v>-2.0994735764402779</v>
      </c>
      <c r="Z18" s="107">
        <f t="shared" si="5"/>
        <v>-5.8793627932466883</v>
      </c>
      <c r="AA18" s="105">
        <f t="shared" si="6"/>
        <v>4.8227305459291596</v>
      </c>
      <c r="AB18" s="107">
        <f t="shared" si="7"/>
        <v>20.424581845114304</v>
      </c>
      <c r="AC18" s="192">
        <f t="shared" si="8"/>
        <v>5.1080642034401382</v>
      </c>
      <c r="AD18" s="107">
        <f t="shared" si="9"/>
        <v>6.0949703615132167</v>
      </c>
      <c r="AE18" s="105">
        <f t="shared" si="10"/>
        <v>-2.1039779550908912</v>
      </c>
      <c r="AF18" s="106">
        <f t="shared" si="11"/>
        <v>-36.803537019497696</v>
      </c>
      <c r="AG18" s="106">
        <f t="shared" si="13"/>
        <v>39.585984586662875</v>
      </c>
      <c r="AH18" s="106">
        <f t="shared" si="14"/>
        <v>-6.0209042463341209</v>
      </c>
      <c r="AI18" s="106">
        <f t="shared" si="15"/>
        <v>10.847956744086414</v>
      </c>
      <c r="AJ18" s="106">
        <f t="shared" si="12"/>
        <v>7.0471058354194476</v>
      </c>
      <c r="AK18" s="106">
        <f t="shared" si="12"/>
        <v>-3.9352596358354517</v>
      </c>
      <c r="AL18" s="214"/>
    </row>
    <row r="19" spans="1:38">
      <c r="A19" s="98" t="s">
        <v>16</v>
      </c>
      <c r="B19" s="89">
        <v>383899</v>
      </c>
      <c r="C19" s="89">
        <v>366257</v>
      </c>
      <c r="D19" s="89">
        <v>373288</v>
      </c>
      <c r="E19" s="89">
        <v>388134</v>
      </c>
      <c r="F19" s="89">
        <v>338047</v>
      </c>
      <c r="G19" s="89">
        <v>326919</v>
      </c>
      <c r="H19" s="89">
        <v>328146</v>
      </c>
      <c r="I19" s="90">
        <v>375654</v>
      </c>
      <c r="J19" s="91">
        <v>396785</v>
      </c>
      <c r="K19" s="92">
        <v>429106</v>
      </c>
      <c r="L19" s="157">
        <v>447733</v>
      </c>
      <c r="M19" s="228">
        <v>420463</v>
      </c>
      <c r="N19" s="228">
        <v>439270</v>
      </c>
      <c r="O19" s="228">
        <v>448423</v>
      </c>
      <c r="P19" s="228">
        <v>372214</v>
      </c>
      <c r="Q19" s="228">
        <v>417571</v>
      </c>
      <c r="R19" s="228">
        <v>419372</v>
      </c>
      <c r="S19" s="157">
        <v>435260</v>
      </c>
      <c r="T19" s="157"/>
      <c r="U19" s="105">
        <f t="shared" si="0"/>
        <v>-4.5954795401915609</v>
      </c>
      <c r="V19" s="106">
        <f t="shared" si="1"/>
        <v>1.9196902721313176</v>
      </c>
      <c r="W19" s="106">
        <f t="shared" si="2"/>
        <v>3.97709007522342</v>
      </c>
      <c r="X19" s="106">
        <f t="shared" si="3"/>
        <v>-12.904563887729495</v>
      </c>
      <c r="Y19" s="106">
        <f t="shared" si="4"/>
        <v>-3.2918499498590434</v>
      </c>
      <c r="Z19" s="107">
        <f t="shared" si="5"/>
        <v>0.37532232754902589</v>
      </c>
      <c r="AA19" s="105">
        <f t="shared" si="6"/>
        <v>14.477701998500667</v>
      </c>
      <c r="AB19" s="107">
        <f t="shared" si="7"/>
        <v>5.6251231186144697</v>
      </c>
      <c r="AC19" s="192">
        <f t="shared" si="8"/>
        <v>8.1457212344216643</v>
      </c>
      <c r="AD19" s="107">
        <f t="shared" si="9"/>
        <v>4.3408854688585103</v>
      </c>
      <c r="AE19" s="105">
        <f t="shared" si="10"/>
        <v>-6.0906835100383487</v>
      </c>
      <c r="AF19" s="106">
        <f t="shared" si="11"/>
        <v>4.4729262741311366</v>
      </c>
      <c r="AG19" s="106">
        <f t="shared" si="13"/>
        <v>2.0836842943975231</v>
      </c>
      <c r="AH19" s="106">
        <f t="shared" si="14"/>
        <v>-16.994890984628352</v>
      </c>
      <c r="AI19" s="106">
        <f t="shared" si="15"/>
        <v>12.185731863927741</v>
      </c>
      <c r="AJ19" s="106">
        <f t="shared" si="12"/>
        <v>0.43130389801973795</v>
      </c>
      <c r="AK19" s="106">
        <f t="shared" si="12"/>
        <v>3.788521885104394</v>
      </c>
      <c r="AL19" s="214"/>
    </row>
    <row r="20" spans="1:38">
      <c r="A20" s="98" t="s">
        <v>17</v>
      </c>
      <c r="B20" s="89">
        <v>448208</v>
      </c>
      <c r="C20" s="89">
        <v>412015</v>
      </c>
      <c r="D20" s="89">
        <v>398940</v>
      </c>
      <c r="E20" s="89">
        <v>386468</v>
      </c>
      <c r="F20" s="89">
        <v>359451</v>
      </c>
      <c r="G20" s="89">
        <v>368188</v>
      </c>
      <c r="H20" s="89">
        <v>373246</v>
      </c>
      <c r="I20" s="90">
        <v>416546</v>
      </c>
      <c r="J20" s="91">
        <v>402980</v>
      </c>
      <c r="K20" s="92">
        <v>436614</v>
      </c>
      <c r="L20" s="157">
        <v>477861</v>
      </c>
      <c r="M20" s="228">
        <v>491988</v>
      </c>
      <c r="N20" s="228">
        <v>536412</v>
      </c>
      <c r="O20" s="228">
        <v>457776</v>
      </c>
      <c r="P20" s="228">
        <v>378283</v>
      </c>
      <c r="Q20" s="228">
        <v>414992</v>
      </c>
      <c r="R20" s="228">
        <v>478367</v>
      </c>
      <c r="S20" s="157">
        <v>504411</v>
      </c>
      <c r="T20" s="157"/>
      <c r="U20" s="105">
        <f t="shared" si="0"/>
        <v>-8.0750455145825146</v>
      </c>
      <c r="V20" s="106">
        <f t="shared" si="1"/>
        <v>-3.1734281518876739</v>
      </c>
      <c r="W20" s="106">
        <f t="shared" si="2"/>
        <v>-3.1262846543339853</v>
      </c>
      <c r="X20" s="106">
        <f t="shared" si="3"/>
        <v>-6.9907469699949285</v>
      </c>
      <c r="Y20" s="106">
        <f t="shared" si="4"/>
        <v>2.43065118750539</v>
      </c>
      <c r="Z20" s="107">
        <f t="shared" si="5"/>
        <v>1.3737547122665594</v>
      </c>
      <c r="AA20" s="105">
        <f t="shared" si="6"/>
        <v>11.600928074245939</v>
      </c>
      <c r="AB20" s="107">
        <f t="shared" si="7"/>
        <v>-3.2567831644044114</v>
      </c>
      <c r="AC20" s="192">
        <f t="shared" si="8"/>
        <v>8.346319916621173</v>
      </c>
      <c r="AD20" s="107">
        <f t="shared" si="9"/>
        <v>9.4470172738391351</v>
      </c>
      <c r="AE20" s="105">
        <f t="shared" si="10"/>
        <v>2.9562990074519577</v>
      </c>
      <c r="AF20" s="106">
        <f t="shared" si="11"/>
        <v>9.0294885241103433</v>
      </c>
      <c r="AG20" s="106">
        <f t="shared" si="13"/>
        <v>-14.659627301402653</v>
      </c>
      <c r="AH20" s="106">
        <f t="shared" si="14"/>
        <v>-17.365043165216175</v>
      </c>
      <c r="AI20" s="106">
        <f t="shared" si="15"/>
        <v>9.7041104146895307</v>
      </c>
      <c r="AJ20" s="106">
        <f t="shared" si="12"/>
        <v>15.271378725373019</v>
      </c>
      <c r="AK20" s="106">
        <f t="shared" si="12"/>
        <v>5.4443554843875104</v>
      </c>
      <c r="AL20" s="214"/>
    </row>
    <row r="21" spans="1:38">
      <c r="A21" s="98" t="s">
        <v>18</v>
      </c>
      <c r="B21" s="89">
        <v>228104</v>
      </c>
      <c r="C21" s="89">
        <v>212937</v>
      </c>
      <c r="D21" s="89">
        <v>232718</v>
      </c>
      <c r="E21" s="89">
        <v>260678</v>
      </c>
      <c r="F21" s="89">
        <v>234746</v>
      </c>
      <c r="G21" s="89">
        <v>216985</v>
      </c>
      <c r="H21" s="89">
        <v>235513</v>
      </c>
      <c r="I21" s="90">
        <v>239155</v>
      </c>
      <c r="J21" s="91">
        <v>288968</v>
      </c>
      <c r="K21" s="92">
        <v>318557</v>
      </c>
      <c r="L21" s="157">
        <v>330105</v>
      </c>
      <c r="M21" s="228">
        <v>315406</v>
      </c>
      <c r="N21" s="228">
        <v>334178</v>
      </c>
      <c r="O21" s="228">
        <v>292984</v>
      </c>
      <c r="P21" s="228">
        <v>285273</v>
      </c>
      <c r="Q21" s="228">
        <v>306769</v>
      </c>
      <c r="R21" s="228">
        <v>300006</v>
      </c>
      <c r="S21" s="157">
        <v>302240</v>
      </c>
      <c r="T21" s="157"/>
      <c r="U21" s="105">
        <f t="shared" si="0"/>
        <v>-6.6491600322659838</v>
      </c>
      <c r="V21" s="106">
        <f t="shared" si="1"/>
        <v>9.2896020888807485</v>
      </c>
      <c r="W21" s="106">
        <f t="shared" si="2"/>
        <v>12.014541204376112</v>
      </c>
      <c r="X21" s="106">
        <f t="shared" si="3"/>
        <v>-9.9479050782958289</v>
      </c>
      <c r="Y21" s="106">
        <f t="shared" si="4"/>
        <v>-7.5660501137399576</v>
      </c>
      <c r="Z21" s="107">
        <f t="shared" si="5"/>
        <v>8.538839090259696</v>
      </c>
      <c r="AA21" s="105">
        <f t="shared" si="6"/>
        <v>1.5464114507479416</v>
      </c>
      <c r="AB21" s="107">
        <f t="shared" si="7"/>
        <v>20.828751228282911</v>
      </c>
      <c r="AC21" s="192">
        <f t="shared" si="8"/>
        <v>10.239542094626394</v>
      </c>
      <c r="AD21" s="107">
        <f>100*(L21-K21)/K21</f>
        <v>3.6250969214300737</v>
      </c>
      <c r="AE21" s="105">
        <f t="shared" si="10"/>
        <v>-4.4528256160918493</v>
      </c>
      <c r="AF21" s="106">
        <f t="shared" si="11"/>
        <v>5.9516940070892757</v>
      </c>
      <c r="AG21" s="106">
        <f t="shared" si="13"/>
        <v>-12.326963474555477</v>
      </c>
      <c r="AH21" s="106">
        <f t="shared" si="14"/>
        <v>-2.6318843349807497</v>
      </c>
      <c r="AI21" s="106">
        <f t="shared" si="15"/>
        <v>7.5352381753618465</v>
      </c>
      <c r="AJ21" s="106">
        <f t="shared" si="12"/>
        <v>-2.2045904247169696</v>
      </c>
      <c r="AK21" s="106">
        <f t="shared" si="12"/>
        <v>0.74465177363119406</v>
      </c>
      <c r="AL21" s="214"/>
    </row>
    <row r="22" spans="1:38">
      <c r="A22" s="98" t="s">
        <v>19</v>
      </c>
      <c r="B22" s="89">
        <v>395493</v>
      </c>
      <c r="C22" s="89">
        <v>373721</v>
      </c>
      <c r="D22" s="89">
        <v>389539</v>
      </c>
      <c r="E22" s="89">
        <v>402110</v>
      </c>
      <c r="F22" s="89">
        <v>313634</v>
      </c>
      <c r="G22" s="89">
        <v>334193</v>
      </c>
      <c r="H22" s="89">
        <v>367131</v>
      </c>
      <c r="I22" s="90">
        <v>395617</v>
      </c>
      <c r="J22" s="91">
        <v>423161</v>
      </c>
      <c r="K22" s="92">
        <v>436287</v>
      </c>
      <c r="L22" s="157">
        <v>439580</v>
      </c>
      <c r="M22" s="228">
        <v>452748</v>
      </c>
      <c r="N22" s="228">
        <v>517758</v>
      </c>
      <c r="O22" s="228">
        <v>432134</v>
      </c>
      <c r="P22" s="228">
        <v>389624</v>
      </c>
      <c r="Q22" s="228">
        <v>427937</v>
      </c>
      <c r="R22" s="228">
        <v>441817</v>
      </c>
      <c r="S22" s="157">
        <v>488199</v>
      </c>
      <c r="T22" s="157"/>
      <c r="U22" s="105">
        <f t="shared" si="0"/>
        <v>-5.5050279018844837</v>
      </c>
      <c r="V22" s="106">
        <f t="shared" si="1"/>
        <v>4.2325692160729531</v>
      </c>
      <c r="W22" s="106">
        <f t="shared" si="2"/>
        <v>3.2271479877496221</v>
      </c>
      <c r="X22" s="106">
        <f t="shared" si="3"/>
        <v>-22.002934520404864</v>
      </c>
      <c r="Y22" s="106">
        <f t="shared" si="4"/>
        <v>6.5550928789608269</v>
      </c>
      <c r="Z22" s="107">
        <f t="shared" si="5"/>
        <v>9.8559814239077426</v>
      </c>
      <c r="AA22" s="105">
        <f t="shared" si="6"/>
        <v>7.7590832700044396</v>
      </c>
      <c r="AB22" s="107">
        <f t="shared" si="7"/>
        <v>6.9622892848386195</v>
      </c>
      <c r="AC22" s="192">
        <f t="shared" si="8"/>
        <v>3.1018926602404284</v>
      </c>
      <c r="AD22" s="107">
        <f t="shared" si="9"/>
        <v>0.75477839128830337</v>
      </c>
      <c r="AE22" s="105">
        <f t="shared" si="10"/>
        <v>2.9955866963920106</v>
      </c>
      <c r="AF22" s="106">
        <f t="shared" si="11"/>
        <v>14.358981155079647</v>
      </c>
      <c r="AG22" s="106">
        <f t="shared" si="13"/>
        <v>-16.537455722557642</v>
      </c>
      <c r="AH22" s="106">
        <f t="shared" si="14"/>
        <v>-9.8372264158802594</v>
      </c>
      <c r="AI22" s="106">
        <f t="shared" si="15"/>
        <v>9.8333264891279804</v>
      </c>
      <c r="AJ22" s="106">
        <f t="shared" si="12"/>
        <v>3.2434680805819549</v>
      </c>
      <c r="AK22" s="106">
        <f t="shared" si="12"/>
        <v>10.498011620195692</v>
      </c>
      <c r="AL22" s="214"/>
    </row>
    <row r="23" spans="1:38">
      <c r="A23" s="98" t="s">
        <v>20</v>
      </c>
      <c r="B23" s="89">
        <v>463046</v>
      </c>
      <c r="C23" s="89">
        <v>418824</v>
      </c>
      <c r="D23" s="89">
        <v>410599</v>
      </c>
      <c r="E23" s="89">
        <v>379883</v>
      </c>
      <c r="F23" s="89">
        <v>404825</v>
      </c>
      <c r="G23" s="89">
        <v>404146</v>
      </c>
      <c r="H23" s="89">
        <v>432810</v>
      </c>
      <c r="I23" s="90">
        <v>444851</v>
      </c>
      <c r="J23" s="91">
        <v>453503</v>
      </c>
      <c r="K23" s="92">
        <v>524694</v>
      </c>
      <c r="L23" s="157">
        <v>564364</v>
      </c>
      <c r="M23" s="228">
        <v>559943</v>
      </c>
      <c r="N23" s="228">
        <v>529487</v>
      </c>
      <c r="O23" s="228">
        <v>433573</v>
      </c>
      <c r="P23" s="228">
        <v>441346</v>
      </c>
      <c r="Q23" s="228">
        <v>495590</v>
      </c>
      <c r="R23" s="228">
        <v>542765</v>
      </c>
      <c r="S23" s="157">
        <v>552410</v>
      </c>
      <c r="T23" s="157"/>
      <c r="U23" s="105">
        <f t="shared" si="0"/>
        <v>-9.550239069120563</v>
      </c>
      <c r="V23" s="106">
        <f t="shared" si="1"/>
        <v>-1.9638320631100414</v>
      </c>
      <c r="W23" s="106">
        <f t="shared" si="2"/>
        <v>-7.4807780827522716</v>
      </c>
      <c r="X23" s="106">
        <f t="shared" si="3"/>
        <v>6.5657057567724797</v>
      </c>
      <c r="Y23" s="106">
        <f t="shared" si="4"/>
        <v>-0.16772679552893224</v>
      </c>
      <c r="Z23" s="107">
        <f t="shared" si="5"/>
        <v>7.0924863786849306</v>
      </c>
      <c r="AA23" s="105">
        <f t="shared" si="6"/>
        <v>2.7820521706984591</v>
      </c>
      <c r="AB23" s="107">
        <f t="shared" si="7"/>
        <v>1.9449208836217071</v>
      </c>
      <c r="AC23" s="192">
        <f t="shared" si="8"/>
        <v>15.698021843295413</v>
      </c>
      <c r="AD23" s="107">
        <f t="shared" si="9"/>
        <v>7.5605972242869175</v>
      </c>
      <c r="AE23" s="105">
        <f t="shared" si="10"/>
        <v>-0.78335967567031206</v>
      </c>
      <c r="AF23" s="106">
        <f t="shared" si="11"/>
        <v>-5.4391250538001188</v>
      </c>
      <c r="AG23" s="106">
        <f t="shared" si="13"/>
        <v>-18.1145146150897</v>
      </c>
      <c r="AH23" s="106">
        <f t="shared" si="14"/>
        <v>1.7927776868024532</v>
      </c>
      <c r="AI23" s="106">
        <f t="shared" si="15"/>
        <v>12.290583804996533</v>
      </c>
      <c r="AJ23" s="106">
        <f t="shared" si="12"/>
        <v>9.5189572025262823</v>
      </c>
      <c r="AK23" s="106">
        <f t="shared" si="12"/>
        <v>1.7770121507466399</v>
      </c>
      <c r="AL23" s="214"/>
    </row>
    <row r="24" spans="1:38">
      <c r="A24" s="98" t="s">
        <v>21</v>
      </c>
      <c r="B24" s="89">
        <v>384606</v>
      </c>
      <c r="C24" s="89">
        <v>403452</v>
      </c>
      <c r="D24" s="89">
        <v>422408</v>
      </c>
      <c r="E24" s="89">
        <v>397454</v>
      </c>
      <c r="F24" s="89">
        <v>384440</v>
      </c>
      <c r="G24" s="89">
        <v>352207</v>
      </c>
      <c r="H24" s="89">
        <v>380644</v>
      </c>
      <c r="I24" s="90">
        <v>439000</v>
      </c>
      <c r="J24" s="91">
        <v>468871</v>
      </c>
      <c r="K24" s="92">
        <v>492351</v>
      </c>
      <c r="L24" s="157">
        <v>506949</v>
      </c>
      <c r="M24" s="228">
        <v>493178</v>
      </c>
      <c r="N24" s="228">
        <v>445897</v>
      </c>
      <c r="O24" s="228">
        <v>427693</v>
      </c>
      <c r="P24" s="228">
        <v>417539</v>
      </c>
      <c r="Q24" s="228">
        <v>470300</v>
      </c>
      <c r="R24" s="228">
        <v>468886</v>
      </c>
      <c r="S24" s="157">
        <v>470157</v>
      </c>
      <c r="T24" s="157"/>
      <c r="U24" s="105">
        <f t="shared" si="0"/>
        <v>4.9000795619413111</v>
      </c>
      <c r="V24" s="106">
        <f t="shared" si="1"/>
        <v>4.6984523561662845</v>
      </c>
      <c r="W24" s="106">
        <f t="shared" si="2"/>
        <v>-5.9075585689664969</v>
      </c>
      <c r="X24" s="106">
        <f t="shared" si="3"/>
        <v>-3.2743411816210179</v>
      </c>
      <c r="Y24" s="106">
        <f t="shared" si="4"/>
        <v>-8.384403287899282</v>
      </c>
      <c r="Z24" s="107">
        <f t="shared" si="5"/>
        <v>8.0739451515727971</v>
      </c>
      <c r="AA24" s="105">
        <f t="shared" si="6"/>
        <v>15.330860331438299</v>
      </c>
      <c r="AB24" s="107">
        <f t="shared" si="7"/>
        <v>6.8043280182232344</v>
      </c>
      <c r="AC24" s="192">
        <f t="shared" si="8"/>
        <v>5.0077739932732035</v>
      </c>
      <c r="AD24" s="107">
        <f t="shared" si="9"/>
        <v>2.9649579263574157</v>
      </c>
      <c r="AE24" s="105">
        <f t="shared" si="10"/>
        <v>-2.716446822066914</v>
      </c>
      <c r="AF24" s="106">
        <f t="shared" si="11"/>
        <v>-9.5870050975509855</v>
      </c>
      <c r="AG24" s="106">
        <f t="shared" si="13"/>
        <v>-4.0825571824883324</v>
      </c>
      <c r="AH24" s="106">
        <f t="shared" si="14"/>
        <v>-2.3741328476266856</v>
      </c>
      <c r="AI24" s="106">
        <f t="shared" si="15"/>
        <v>12.636184883328264</v>
      </c>
      <c r="AJ24" s="106">
        <f t="shared" si="12"/>
        <v>-0.30065915373166063</v>
      </c>
      <c r="AK24" s="106">
        <f t="shared" si="12"/>
        <v>0.27106802079823239</v>
      </c>
      <c r="AL24" s="214"/>
    </row>
    <row r="25" spans="1:38" ht="15" thickBot="1">
      <c r="A25" s="99" t="s">
        <v>22</v>
      </c>
      <c r="B25" s="93">
        <v>381395</v>
      </c>
      <c r="C25" s="93">
        <v>399067</v>
      </c>
      <c r="D25" s="93">
        <v>418114</v>
      </c>
      <c r="E25" s="93">
        <v>391962</v>
      </c>
      <c r="F25" s="93">
        <v>330478</v>
      </c>
      <c r="G25" s="93">
        <v>354129</v>
      </c>
      <c r="H25" s="93">
        <v>386690</v>
      </c>
      <c r="I25" s="94">
        <v>431402</v>
      </c>
      <c r="J25" s="95">
        <v>448904</v>
      </c>
      <c r="K25" s="96">
        <v>445669</v>
      </c>
      <c r="L25" s="219">
        <v>454797</v>
      </c>
      <c r="M25" s="229">
        <v>462771</v>
      </c>
      <c r="N25" s="229">
        <v>418509</v>
      </c>
      <c r="O25" s="229">
        <v>408415</v>
      </c>
      <c r="P25" s="230">
        <v>404532</v>
      </c>
      <c r="Q25" s="230">
        <v>417695</v>
      </c>
      <c r="R25" s="230">
        <v>470709</v>
      </c>
      <c r="S25" s="179">
        <v>483333</v>
      </c>
      <c r="T25" s="179"/>
      <c r="U25" s="136">
        <f t="shared" si="0"/>
        <v>4.6335164330942984</v>
      </c>
      <c r="V25" s="137">
        <f t="shared" si="1"/>
        <v>4.7728827490120702</v>
      </c>
      <c r="W25" s="138">
        <f t="shared" si="2"/>
        <v>-6.2547534882831002</v>
      </c>
      <c r="X25" s="138">
        <f t="shared" si="3"/>
        <v>-15.686214479975099</v>
      </c>
      <c r="Y25" s="138">
        <f t="shared" si="4"/>
        <v>7.1566034652836192</v>
      </c>
      <c r="Z25" s="139">
        <f t="shared" si="5"/>
        <v>9.1946719980572045</v>
      </c>
      <c r="AA25" s="163">
        <f t="shared" si="6"/>
        <v>11.562750523675296</v>
      </c>
      <c r="AB25" s="164">
        <f t="shared" si="7"/>
        <v>4.0570048353971471</v>
      </c>
      <c r="AC25" s="193">
        <f t="shared" si="8"/>
        <v>-0.72064405752677629</v>
      </c>
      <c r="AD25" s="113">
        <f t="shared" si="9"/>
        <v>2.0481568159329009</v>
      </c>
      <c r="AE25" s="203">
        <f t="shared" si="10"/>
        <v>1.7533097184018365</v>
      </c>
      <c r="AF25" s="190">
        <f t="shared" si="11"/>
        <v>-9.5645578482662046</v>
      </c>
      <c r="AG25" s="190">
        <f t="shared" si="13"/>
        <v>-2.4118955625804941</v>
      </c>
      <c r="AH25" s="190">
        <f t="shared" si="14"/>
        <v>-0.95074862578504704</v>
      </c>
      <c r="AI25" s="190">
        <f t="shared" si="15"/>
        <v>3.2538834999456161</v>
      </c>
      <c r="AJ25" s="190">
        <f t="shared" si="12"/>
        <v>12.692036055016221</v>
      </c>
      <c r="AK25" s="190">
        <f t="shared" si="12"/>
        <v>2.6819117543960282</v>
      </c>
      <c r="AL25" s="236"/>
    </row>
    <row r="26" spans="1:38" ht="15" thickBot="1">
      <c r="A26" s="187" t="s">
        <v>103</v>
      </c>
      <c r="B26" s="81">
        <f>SUM(B14:B14)</f>
        <v>447957</v>
      </c>
      <c r="C26" s="81">
        <f t="shared" ref="C26:G26" si="16">SUM(C14:C14)</f>
        <v>359518</v>
      </c>
      <c r="D26" s="81">
        <f t="shared" si="16"/>
        <v>331922</v>
      </c>
      <c r="E26" s="81">
        <f t="shared" si="16"/>
        <v>369551</v>
      </c>
      <c r="F26" s="81">
        <f t="shared" si="16"/>
        <v>355033</v>
      </c>
      <c r="G26" s="81">
        <f t="shared" si="16"/>
        <v>374918</v>
      </c>
      <c r="H26" s="81">
        <f t="shared" ref="H26:J26" si="17">SUM(H14:H25)</f>
        <v>4316379</v>
      </c>
      <c r="I26" s="148">
        <f t="shared" si="17"/>
        <v>4711184</v>
      </c>
      <c r="J26" s="80">
        <f t="shared" si="17"/>
        <v>5032458</v>
      </c>
      <c r="K26" s="216">
        <f>SUM(K14:K25)</f>
        <v>5352975</v>
      </c>
      <c r="L26" s="216">
        <f>SUM(L14:L25)</f>
        <v>5629997</v>
      </c>
      <c r="M26" s="216">
        <f>SUM(M14:M16)</f>
        <v>1486509</v>
      </c>
      <c r="N26" s="216">
        <f t="shared" ref="N26:T26" si="18">SUM(N14:N16)</f>
        <v>1176123</v>
      </c>
      <c r="O26" s="216">
        <f t="shared" si="18"/>
        <v>1314095</v>
      </c>
      <c r="P26" s="216">
        <f t="shared" si="18"/>
        <v>1290690</v>
      </c>
      <c r="Q26" s="216">
        <f t="shared" si="18"/>
        <v>1301016</v>
      </c>
      <c r="R26" s="216">
        <f t="shared" si="18"/>
        <v>1416466</v>
      </c>
      <c r="S26" s="216">
        <f t="shared" si="18"/>
        <v>1477356</v>
      </c>
      <c r="T26" s="216">
        <f t="shared" si="18"/>
        <v>1503591</v>
      </c>
      <c r="U26" s="216">
        <f t="shared" ref="U26:AC26" si="19">SUM(U14:U15)</f>
        <v>-34.564433465103534</v>
      </c>
      <c r="V26" s="216">
        <f t="shared" si="19"/>
        <v>-11.246067297996211</v>
      </c>
      <c r="W26" s="216">
        <f t="shared" si="19"/>
        <v>23.070658544199258</v>
      </c>
      <c r="X26" s="216">
        <f t="shared" si="19"/>
        <v>-21.381908871466184</v>
      </c>
      <c r="Y26" s="216">
        <f t="shared" si="19"/>
        <v>6.7920126427204659</v>
      </c>
      <c r="Z26" s="216">
        <f t="shared" si="19"/>
        <v>-0.36091668375850849</v>
      </c>
      <c r="AA26" s="216">
        <f t="shared" si="19"/>
        <v>7.6188674233260469</v>
      </c>
      <c r="AB26" s="216">
        <f t="shared" si="19"/>
        <v>20.097337929636584</v>
      </c>
      <c r="AC26" s="216">
        <f t="shared" si="19"/>
        <v>13.199262380289099</v>
      </c>
      <c r="AD26" s="143">
        <f t="shared" si="9"/>
        <v>5.1751035639060525</v>
      </c>
      <c r="AE26" s="141">
        <f t="shared" si="10"/>
        <v>-73.596628914722331</v>
      </c>
      <c r="AF26" s="142">
        <f t="shared" si="11"/>
        <v>-20.880196487205929</v>
      </c>
      <c r="AG26" s="142">
        <f t="shared" si="13"/>
        <v>11.731085949343733</v>
      </c>
      <c r="AH26" s="142">
        <f t="shared" si="14"/>
        <v>-1.781073666667935</v>
      </c>
      <c r="AI26" s="142">
        <f t="shared" si="15"/>
        <v>0.80003718941031543</v>
      </c>
      <c r="AJ26" s="142">
        <f t="shared" si="12"/>
        <v>8.8738339882061403</v>
      </c>
      <c r="AK26" s="142">
        <f t="shared" si="12"/>
        <v>4.2987265490311808</v>
      </c>
      <c r="AL26" s="167">
        <f>100*(T26-S26)/S26</f>
        <v>1.7758075913997708</v>
      </c>
    </row>
    <row r="27" spans="1:38" ht="15" thickBot="1">
      <c r="A27" s="79" t="s">
        <v>23</v>
      </c>
      <c r="B27" s="80">
        <f t="shared" ref="B27:S27" si="20">SUM(B14:B25)</f>
        <v>4886765</v>
      </c>
      <c r="C27" s="81">
        <f t="shared" si="20"/>
        <v>4506072</v>
      </c>
      <c r="D27" s="81">
        <f t="shared" si="20"/>
        <v>4598961</v>
      </c>
      <c r="E27" s="81">
        <f t="shared" si="20"/>
        <v>4680700</v>
      </c>
      <c r="F27" s="81">
        <f t="shared" si="20"/>
        <v>4177274</v>
      </c>
      <c r="G27" s="81">
        <f t="shared" si="20"/>
        <v>4180735</v>
      </c>
      <c r="H27" s="81">
        <f t="shared" si="20"/>
        <v>4316379</v>
      </c>
      <c r="I27" s="148">
        <f t="shared" si="20"/>
        <v>4711184</v>
      </c>
      <c r="J27" s="216">
        <f t="shared" si="20"/>
        <v>5032458</v>
      </c>
      <c r="K27" s="216">
        <f t="shared" si="20"/>
        <v>5352975</v>
      </c>
      <c r="L27" s="216">
        <f t="shared" si="20"/>
        <v>5629997</v>
      </c>
      <c r="M27" s="216">
        <f t="shared" si="20"/>
        <v>5644800</v>
      </c>
      <c r="N27" s="217">
        <f t="shared" si="20"/>
        <v>4746995</v>
      </c>
      <c r="O27" s="216">
        <f t="shared" si="20"/>
        <v>5063478</v>
      </c>
      <c r="P27" s="216">
        <f t="shared" si="20"/>
        <v>4745134</v>
      </c>
      <c r="Q27" s="216">
        <f t="shared" si="20"/>
        <v>5073502</v>
      </c>
      <c r="R27" s="216">
        <f t="shared" si="20"/>
        <v>5467932</v>
      </c>
      <c r="S27" s="216">
        <f t="shared" si="20"/>
        <v>5648961</v>
      </c>
      <c r="T27" s="216"/>
      <c r="U27" s="216">
        <f t="shared" ref="U27:AC27" si="21">SUM(U14:U25)</f>
        <v>-88.413524898804781</v>
      </c>
      <c r="V27" s="216">
        <f t="shared" si="21"/>
        <v>28.258861015083944</v>
      </c>
      <c r="W27" s="216">
        <f t="shared" si="21"/>
        <v>29.343353563229897</v>
      </c>
      <c r="X27" s="216">
        <f t="shared" si="21"/>
        <v>-126.65665364779758</v>
      </c>
      <c r="Y27" s="216">
        <f t="shared" si="21"/>
        <v>1.1697285130967723</v>
      </c>
      <c r="Z27" s="216">
        <f t="shared" si="21"/>
        <v>42.136312179381321</v>
      </c>
      <c r="AA27" s="216">
        <f t="shared" si="21"/>
        <v>107.98200134949106</v>
      </c>
      <c r="AB27" s="216">
        <f t="shared" si="21"/>
        <v>89.880724262607089</v>
      </c>
      <c r="AC27" s="216">
        <f t="shared" si="21"/>
        <v>77.888636157510092</v>
      </c>
      <c r="AD27" s="232">
        <f t="shared" si="9"/>
        <v>5.1751035639060525</v>
      </c>
      <c r="AE27" s="237">
        <f t="shared" si="10"/>
        <v>0.2629308683468215</v>
      </c>
      <c r="AF27" s="200">
        <f t="shared" si="11"/>
        <v>-15.90499220521542</v>
      </c>
      <c r="AG27" s="200">
        <f t="shared" si="13"/>
        <v>6.6670177659761594</v>
      </c>
      <c r="AH27" s="200">
        <f t="shared" si="14"/>
        <v>-6.2870619759777764</v>
      </c>
      <c r="AI27" s="200">
        <f t="shared" si="15"/>
        <v>6.9200996220549307</v>
      </c>
      <c r="AJ27" s="200">
        <f t="shared" si="12"/>
        <v>7.7743144676004858</v>
      </c>
      <c r="AK27" s="200">
        <f t="shared" si="12"/>
        <v>3.3107397824259701</v>
      </c>
      <c r="AL27" s="238"/>
    </row>
    <row r="28" spans="1:38">
      <c r="A28" s="33"/>
      <c r="B28" s="27"/>
      <c r="C28" s="27"/>
      <c r="D28" s="27"/>
      <c r="E28" s="27"/>
      <c r="F28" s="27"/>
      <c r="G28" s="27"/>
      <c r="H28" s="27"/>
      <c r="I28" s="34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30"/>
      <c r="X28" s="30"/>
      <c r="Y28" s="24"/>
      <c r="AE28" s="30"/>
      <c r="AF28" s="30"/>
      <c r="AH28" s="30"/>
      <c r="AI28" s="30"/>
      <c r="AJ28" s="30"/>
      <c r="AK28" s="30"/>
      <c r="AL28" s="30" t="s">
        <v>84</v>
      </c>
    </row>
    <row r="29" spans="1:38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4"/>
    </row>
    <row r="30" spans="1:38" ht="16.2">
      <c r="A30" s="65" t="s">
        <v>79</v>
      </c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27"/>
      <c r="X30" s="27"/>
      <c r="Y30" s="27"/>
      <c r="Z30" s="24"/>
    </row>
    <row r="31" spans="1:38" ht="15.6" thickBot="1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27"/>
      <c r="X31" s="27"/>
      <c r="Y31" s="27"/>
      <c r="Z31" s="24"/>
    </row>
    <row r="32" spans="1:38" ht="15.6" thickBot="1">
      <c r="A32" s="31"/>
      <c r="B32" s="251">
        <v>2008</v>
      </c>
      <c r="C32" s="251">
        <v>2009</v>
      </c>
      <c r="D32" s="251">
        <v>2010</v>
      </c>
      <c r="E32" s="251">
        <v>2011</v>
      </c>
      <c r="F32" s="251">
        <v>2012</v>
      </c>
      <c r="G32" s="251">
        <v>2013</v>
      </c>
      <c r="H32" s="251">
        <v>2014</v>
      </c>
      <c r="I32" s="251">
        <v>2015</v>
      </c>
      <c r="J32" s="251">
        <v>2016</v>
      </c>
      <c r="K32" s="254">
        <v>2017</v>
      </c>
      <c r="L32" s="254">
        <v>2018</v>
      </c>
      <c r="M32" s="251">
        <v>2019</v>
      </c>
      <c r="N32" s="251">
        <v>2020</v>
      </c>
      <c r="O32" s="251">
        <v>2021</v>
      </c>
      <c r="P32" s="258">
        <v>2022</v>
      </c>
      <c r="Q32" s="261">
        <v>2023</v>
      </c>
      <c r="R32" s="251">
        <v>2024</v>
      </c>
      <c r="S32" s="251">
        <v>2025</v>
      </c>
      <c r="T32" s="251">
        <f>T12</f>
        <v>2026</v>
      </c>
      <c r="U32" s="247" t="s">
        <v>3</v>
      </c>
      <c r="V32" s="248"/>
      <c r="W32" s="248"/>
      <c r="X32" s="248"/>
      <c r="Y32" s="248"/>
      <c r="Z32" s="248"/>
      <c r="AA32" s="248"/>
      <c r="AB32" s="248"/>
      <c r="AC32" s="248"/>
      <c r="AD32" s="248"/>
      <c r="AE32" s="248"/>
      <c r="AF32" s="248"/>
      <c r="AG32" s="248"/>
      <c r="AH32" s="248"/>
      <c r="AI32" s="248"/>
      <c r="AJ32" s="248"/>
      <c r="AK32" s="248"/>
      <c r="AL32" s="249"/>
    </row>
    <row r="33" spans="1:38" ht="15.6" thickBot="1">
      <c r="A33" s="31"/>
      <c r="B33" s="252"/>
      <c r="C33" s="252"/>
      <c r="D33" s="252"/>
      <c r="E33" s="252"/>
      <c r="F33" s="252"/>
      <c r="G33" s="252"/>
      <c r="H33" s="252"/>
      <c r="I33" s="252"/>
      <c r="J33" s="252"/>
      <c r="K33" s="255"/>
      <c r="L33" s="260"/>
      <c r="M33" s="253"/>
      <c r="N33" s="253"/>
      <c r="O33" s="253"/>
      <c r="P33" s="259"/>
      <c r="Q33" s="262"/>
      <c r="R33" s="257"/>
      <c r="S33" s="257"/>
      <c r="T33" s="257"/>
      <c r="U33" s="223">
        <v>45513</v>
      </c>
      <c r="V33" s="223">
        <v>45545</v>
      </c>
      <c r="W33" s="223">
        <v>45576</v>
      </c>
      <c r="X33" s="223">
        <v>45608</v>
      </c>
      <c r="Y33" s="223">
        <v>45639</v>
      </c>
      <c r="Z33" s="35" t="s">
        <v>88</v>
      </c>
      <c r="AA33" s="160" t="s">
        <v>89</v>
      </c>
      <c r="AB33" s="145" t="s">
        <v>90</v>
      </c>
      <c r="AC33" s="166" t="s">
        <v>91</v>
      </c>
      <c r="AD33" s="194" t="s">
        <v>92</v>
      </c>
      <c r="AE33" s="169" t="s">
        <v>93</v>
      </c>
      <c r="AF33" s="169" t="s">
        <v>94</v>
      </c>
      <c r="AG33" s="169" t="s">
        <v>95</v>
      </c>
      <c r="AH33" s="169" t="s">
        <v>96</v>
      </c>
      <c r="AI33" s="197" t="s">
        <v>97</v>
      </c>
      <c r="AJ33" s="197" t="s">
        <v>98</v>
      </c>
      <c r="AK33" s="197" t="s">
        <v>99</v>
      </c>
      <c r="AL33" s="197" t="str">
        <f>AL13</f>
        <v>26/25</v>
      </c>
    </row>
    <row r="34" spans="1:38">
      <c r="A34" s="97" t="s">
        <v>11</v>
      </c>
      <c r="B34" s="85">
        <v>175742</v>
      </c>
      <c r="C34" s="85">
        <v>139233</v>
      </c>
      <c r="D34" s="85">
        <v>127009</v>
      </c>
      <c r="E34" s="85">
        <v>144673</v>
      </c>
      <c r="F34" s="85">
        <v>144681</v>
      </c>
      <c r="G34" s="85">
        <v>146460</v>
      </c>
      <c r="H34" s="85">
        <v>141208</v>
      </c>
      <c r="I34" s="86">
        <v>144484</v>
      </c>
      <c r="J34" s="87">
        <v>159117</v>
      </c>
      <c r="K34" s="88">
        <v>181546</v>
      </c>
      <c r="L34" s="218">
        <v>212380</v>
      </c>
      <c r="M34" s="226">
        <v>214417</v>
      </c>
      <c r="N34" s="226">
        <v>211760</v>
      </c>
      <c r="O34" s="226">
        <v>149173</v>
      </c>
      <c r="P34" s="227">
        <v>136982</v>
      </c>
      <c r="Q34" s="226">
        <v>160034</v>
      </c>
      <c r="R34" s="226">
        <v>193095</v>
      </c>
      <c r="S34" s="226">
        <v>194130</v>
      </c>
      <c r="T34" s="226">
        <v>185425</v>
      </c>
      <c r="U34" s="100">
        <f t="shared" ref="U34:U47" si="22">100*(C34-B34)/B34</f>
        <v>-20.774203093170669</v>
      </c>
      <c r="V34" s="101">
        <f t="shared" ref="V34:V47" si="23">100*(D34-C34)/C34</f>
        <v>-8.7795278418191085</v>
      </c>
      <c r="W34" s="101">
        <f t="shared" ref="W34:W47" si="24">100*(E34-D34)/D34</f>
        <v>13.907675833996016</v>
      </c>
      <c r="X34" s="101">
        <f t="shared" ref="X34:X47" si="25">100*(F34-E34)/E34</f>
        <v>5.5297118328921082E-3</v>
      </c>
      <c r="Y34" s="101">
        <f t="shared" ref="Y34:Y47" si="26">100*(G34-F34)/F34</f>
        <v>1.2296016754100401</v>
      </c>
      <c r="Z34" s="102">
        <f t="shared" ref="Z34:Z47" si="27">100*(H34-G34)/G34</f>
        <v>-3.5859620374163592</v>
      </c>
      <c r="AA34" s="161">
        <f t="shared" ref="AA34:AA47" si="28">100*(I34-H34)/H34</f>
        <v>2.3199818707155404</v>
      </c>
      <c r="AB34" s="104">
        <f t="shared" ref="AB34:AB47" si="29">100*(J34-I34)/I34</f>
        <v>10.127765012042856</v>
      </c>
      <c r="AC34" s="191">
        <f t="shared" ref="AC34:AC47" si="30">100*(K34-J34)/J34</f>
        <v>14.095916841066636</v>
      </c>
      <c r="AD34" s="103">
        <f t="shared" ref="AD34:AD47" si="31">100*(L34-K34)/K34</f>
        <v>16.98412523547751</v>
      </c>
      <c r="AE34" s="195">
        <f t="shared" ref="AE34:AE47" si="32">100*(M34-L34)/L34</f>
        <v>0.95912986156888591</v>
      </c>
      <c r="AF34" s="195">
        <f t="shared" ref="AF34:AF47" si="33">100*(N34-M34)/M34</f>
        <v>-1.2391741326480643</v>
      </c>
      <c r="AG34" s="195">
        <f t="shared" ref="AG34:AG47" si="34">100*(O34-N34)/N34</f>
        <v>-29.555629013978088</v>
      </c>
      <c r="AH34" s="195">
        <f>100*(P34-O34)/O34</f>
        <v>-8.172390445992237</v>
      </c>
      <c r="AI34" s="195">
        <f t="shared" ref="AI34:AI46" si="35">100*(Q34-P34)/P34</f>
        <v>16.828488414536217</v>
      </c>
      <c r="AJ34" s="195">
        <f t="shared" ref="AJ34:AJ46" si="36">100*(R34-Q34)/Q34</f>
        <v>20.658735018808503</v>
      </c>
      <c r="AK34" s="195">
        <f t="shared" ref="AK34:AK45" si="37">100*(S34-R34)/R34</f>
        <v>0.53600559310184104</v>
      </c>
      <c r="AL34" s="195">
        <f t="shared" ref="AL34:AL36" si="38">100*(T34-S34)/S34</f>
        <v>-4.4841085870293105</v>
      </c>
    </row>
    <row r="35" spans="1:38">
      <c r="A35" s="98" t="s">
        <v>12</v>
      </c>
      <c r="B35" s="89">
        <v>165078</v>
      </c>
      <c r="C35" s="89">
        <v>150186</v>
      </c>
      <c r="D35" s="89">
        <v>134714</v>
      </c>
      <c r="E35" s="89">
        <v>171039</v>
      </c>
      <c r="F35" s="89">
        <v>138755</v>
      </c>
      <c r="G35" s="89">
        <v>139883</v>
      </c>
      <c r="H35" s="89">
        <v>146289</v>
      </c>
      <c r="I35" s="90">
        <v>163008</v>
      </c>
      <c r="J35" s="91">
        <v>192512</v>
      </c>
      <c r="K35" s="92">
        <v>205321</v>
      </c>
      <c r="L35" s="157">
        <v>213578</v>
      </c>
      <c r="M35" s="228">
        <v>218136</v>
      </c>
      <c r="N35" s="228">
        <v>218735</v>
      </c>
      <c r="O35" s="228">
        <v>183665</v>
      </c>
      <c r="P35" s="228">
        <v>171174</v>
      </c>
      <c r="Q35" s="228">
        <v>179027</v>
      </c>
      <c r="R35" s="228">
        <v>202491</v>
      </c>
      <c r="S35" s="228">
        <v>216636</v>
      </c>
      <c r="T35" s="228">
        <v>227971</v>
      </c>
      <c r="U35" s="105">
        <f t="shared" si="22"/>
        <v>-9.021189982917166</v>
      </c>
      <c r="V35" s="106">
        <f t="shared" si="23"/>
        <v>-10.301892320189632</v>
      </c>
      <c r="W35" s="106">
        <f t="shared" si="24"/>
        <v>26.964532268361122</v>
      </c>
      <c r="X35" s="106">
        <f t="shared" si="25"/>
        <v>-18.875227287343822</v>
      </c>
      <c r="Y35" s="106">
        <f t="shared" si="26"/>
        <v>0.81294367770530795</v>
      </c>
      <c r="Z35" s="107">
        <f t="shared" si="27"/>
        <v>4.5795414739460831</v>
      </c>
      <c r="AA35" s="105">
        <f t="shared" si="28"/>
        <v>11.428747205873306</v>
      </c>
      <c r="AB35" s="107">
        <f t="shared" si="29"/>
        <v>18.099725166862974</v>
      </c>
      <c r="AC35" s="192">
        <f t="shared" si="30"/>
        <v>6.6536112034574471</v>
      </c>
      <c r="AD35" s="106">
        <f t="shared" si="31"/>
        <v>4.0215077853702255</v>
      </c>
      <c r="AE35" s="106">
        <f t="shared" si="32"/>
        <v>2.1341149369317063</v>
      </c>
      <c r="AF35" s="106">
        <f t="shared" si="33"/>
        <v>0.27459933252649721</v>
      </c>
      <c r="AG35" s="106">
        <f t="shared" si="34"/>
        <v>-16.033099412531143</v>
      </c>
      <c r="AH35" s="106">
        <f t="shared" ref="AH35:AH46" si="39">100*(P35-O35)/O35</f>
        <v>-6.8009691557999616</v>
      </c>
      <c r="AI35" s="106">
        <f t="shared" si="35"/>
        <v>4.5877294448923314</v>
      </c>
      <c r="AJ35" s="106">
        <f t="shared" si="36"/>
        <v>13.106402944807208</v>
      </c>
      <c r="AK35" s="106">
        <f t="shared" si="37"/>
        <v>6.9854956516585922</v>
      </c>
      <c r="AL35" s="195">
        <f t="shared" si="38"/>
        <v>5.2322790302627453</v>
      </c>
    </row>
    <row r="36" spans="1:38">
      <c r="A36" s="98" t="s">
        <v>13</v>
      </c>
      <c r="B36" s="89">
        <v>171165</v>
      </c>
      <c r="C36" s="89">
        <v>163142</v>
      </c>
      <c r="D36" s="89">
        <v>174298</v>
      </c>
      <c r="E36" s="89">
        <v>185869</v>
      </c>
      <c r="F36" s="89">
        <v>158730</v>
      </c>
      <c r="G36" s="89">
        <v>153950</v>
      </c>
      <c r="H36" s="89">
        <v>151164</v>
      </c>
      <c r="I36" s="90">
        <v>188408</v>
      </c>
      <c r="J36" s="91">
        <v>203212</v>
      </c>
      <c r="K36" s="92">
        <v>239420</v>
      </c>
      <c r="L36" s="157">
        <v>235965</v>
      </c>
      <c r="M36" s="228">
        <v>230951</v>
      </c>
      <c r="N36" s="228">
        <v>105130</v>
      </c>
      <c r="O36" s="228">
        <v>209822</v>
      </c>
      <c r="P36" s="228">
        <v>195351</v>
      </c>
      <c r="Q36" s="228">
        <v>211106</v>
      </c>
      <c r="R36" s="228">
        <v>206925</v>
      </c>
      <c r="S36" s="228">
        <v>222940</v>
      </c>
      <c r="T36" s="228">
        <v>250021</v>
      </c>
      <c r="U36" s="105">
        <f t="shared" si="22"/>
        <v>-4.6872900417725587</v>
      </c>
      <c r="V36" s="106">
        <f t="shared" si="23"/>
        <v>6.8382145615476091</v>
      </c>
      <c r="W36" s="106">
        <f t="shared" si="24"/>
        <v>6.6386303916281308</v>
      </c>
      <c r="X36" s="106">
        <f t="shared" si="25"/>
        <v>-14.601143816343768</v>
      </c>
      <c r="Y36" s="106">
        <f t="shared" si="26"/>
        <v>-3.0114030114030115</v>
      </c>
      <c r="Z36" s="107">
        <f t="shared" si="27"/>
        <v>-1.8096784670347514</v>
      </c>
      <c r="AA36" s="105">
        <f t="shared" si="28"/>
        <v>24.638141356407612</v>
      </c>
      <c r="AB36" s="107">
        <f t="shared" si="29"/>
        <v>7.8574158209842473</v>
      </c>
      <c r="AC36" s="192">
        <f t="shared" si="30"/>
        <v>17.817845402830542</v>
      </c>
      <c r="AD36" s="106">
        <f t="shared" si="31"/>
        <v>-1.4430707543229471</v>
      </c>
      <c r="AE36" s="106">
        <f t="shared" si="32"/>
        <v>-2.1248914033860955</v>
      </c>
      <c r="AF36" s="106">
        <f t="shared" si="33"/>
        <v>-54.479521630129334</v>
      </c>
      <c r="AG36" s="106">
        <f>100*(O36-N36)/N36</f>
        <v>99.583372966803012</v>
      </c>
      <c r="AH36" s="106">
        <f t="shared" si="39"/>
        <v>-6.8967982385069249</v>
      </c>
      <c r="AI36" s="106">
        <f t="shared" si="35"/>
        <v>8.0649702330676583</v>
      </c>
      <c r="AJ36" s="106">
        <f t="shared" si="36"/>
        <v>-1.9805216336816576</v>
      </c>
      <c r="AK36" s="106">
        <f t="shared" si="37"/>
        <v>7.7395191494502837</v>
      </c>
      <c r="AL36" s="195">
        <f t="shared" si="38"/>
        <v>12.147214497174128</v>
      </c>
    </row>
    <row r="37" spans="1:38">
      <c r="A37" s="98" t="s">
        <v>14</v>
      </c>
      <c r="B37" s="89">
        <v>183701</v>
      </c>
      <c r="C37" s="89">
        <v>147360</v>
      </c>
      <c r="D37" s="89">
        <v>171935</v>
      </c>
      <c r="E37" s="89">
        <v>169252</v>
      </c>
      <c r="F37" s="89">
        <v>134704</v>
      </c>
      <c r="G37" s="89">
        <v>139688</v>
      </c>
      <c r="H37" s="89">
        <v>150974</v>
      </c>
      <c r="I37" s="90">
        <v>178723</v>
      </c>
      <c r="J37" s="91">
        <v>184304</v>
      </c>
      <c r="K37" s="92">
        <v>181663</v>
      </c>
      <c r="L37" s="157">
        <v>203501</v>
      </c>
      <c r="M37" s="228">
        <v>218406</v>
      </c>
      <c r="N37" s="228">
        <v>21470</v>
      </c>
      <c r="O37" s="228">
        <v>173828</v>
      </c>
      <c r="P37" s="228">
        <v>150849</v>
      </c>
      <c r="Q37" s="228">
        <v>156957</v>
      </c>
      <c r="R37" s="228">
        <v>191137</v>
      </c>
      <c r="S37" s="228">
        <v>207150</v>
      </c>
      <c r="T37" s="228"/>
      <c r="U37" s="105">
        <f t="shared" si="22"/>
        <v>-19.782690350079751</v>
      </c>
      <c r="V37" s="106">
        <f t="shared" si="23"/>
        <v>16.67684581976113</v>
      </c>
      <c r="W37" s="106">
        <f t="shared" si="24"/>
        <v>-1.5604734347282403</v>
      </c>
      <c r="X37" s="106">
        <f t="shared" si="25"/>
        <v>-20.412166473660577</v>
      </c>
      <c r="Y37" s="106">
        <f t="shared" si="26"/>
        <v>3.6999643663142892</v>
      </c>
      <c r="Z37" s="107">
        <f t="shared" si="27"/>
        <v>8.0794341675734493</v>
      </c>
      <c r="AA37" s="105">
        <f t="shared" si="28"/>
        <v>18.379985957847047</v>
      </c>
      <c r="AB37" s="107">
        <f t="shared" si="29"/>
        <v>3.1227094442237431</v>
      </c>
      <c r="AC37" s="192">
        <f t="shared" si="30"/>
        <v>-1.4329585901553954</v>
      </c>
      <c r="AD37" s="106">
        <f t="shared" si="31"/>
        <v>12.021160060111304</v>
      </c>
      <c r="AE37" s="106">
        <f t="shared" si="32"/>
        <v>7.324288332735466</v>
      </c>
      <c r="AF37" s="106">
        <f t="shared" si="33"/>
        <v>-90.169683983040755</v>
      </c>
      <c r="AG37" s="106">
        <f t="shared" si="34"/>
        <v>709.6320447135538</v>
      </c>
      <c r="AH37" s="106">
        <f t="shared" si="39"/>
        <v>-13.219389281358584</v>
      </c>
      <c r="AI37" s="106">
        <f t="shared" si="35"/>
        <v>4.0490821947775588</v>
      </c>
      <c r="AJ37" s="106">
        <f t="shared" si="36"/>
        <v>21.776664946450303</v>
      </c>
      <c r="AK37" s="106">
        <f t="shared" si="37"/>
        <v>8.3777604545430773</v>
      </c>
      <c r="AL37" s="106"/>
    </row>
    <row r="38" spans="1:38">
      <c r="A38" s="98" t="s">
        <v>15</v>
      </c>
      <c r="B38" s="89">
        <v>169345</v>
      </c>
      <c r="C38" s="89">
        <v>133766</v>
      </c>
      <c r="D38" s="89">
        <v>152819</v>
      </c>
      <c r="E38" s="89">
        <v>170734</v>
      </c>
      <c r="F38" s="89">
        <v>160108</v>
      </c>
      <c r="G38" s="89">
        <v>150874</v>
      </c>
      <c r="H38" s="89">
        <v>142623</v>
      </c>
      <c r="I38" s="90">
        <v>157614</v>
      </c>
      <c r="J38" s="91">
        <v>197172</v>
      </c>
      <c r="K38" s="92">
        <v>213097</v>
      </c>
      <c r="L38" s="157">
        <v>227371</v>
      </c>
      <c r="M38" s="228">
        <v>223038</v>
      </c>
      <c r="N38" s="228">
        <v>123376</v>
      </c>
      <c r="O38" s="228">
        <v>173696</v>
      </c>
      <c r="P38" s="228">
        <v>165735</v>
      </c>
      <c r="Q38" s="228">
        <v>188780</v>
      </c>
      <c r="R38" s="228">
        <v>200773</v>
      </c>
      <c r="S38" s="228">
        <v>196219</v>
      </c>
      <c r="T38" s="228"/>
      <c r="U38" s="105">
        <f t="shared" si="22"/>
        <v>-21.009772948714165</v>
      </c>
      <c r="V38" s="106">
        <f t="shared" si="23"/>
        <v>14.243529745974314</v>
      </c>
      <c r="W38" s="106">
        <f t="shared" si="24"/>
        <v>11.723018734581434</v>
      </c>
      <c r="X38" s="106">
        <f t="shared" si="25"/>
        <v>-6.2237164243794441</v>
      </c>
      <c r="Y38" s="106">
        <f t="shared" si="26"/>
        <v>-5.7673570340020488</v>
      </c>
      <c r="Z38" s="107">
        <f t="shared" si="27"/>
        <v>-5.4688017816190992</v>
      </c>
      <c r="AA38" s="105">
        <f t="shared" si="28"/>
        <v>10.510927410025031</v>
      </c>
      <c r="AB38" s="107">
        <f t="shared" si="29"/>
        <v>25.098024287182611</v>
      </c>
      <c r="AC38" s="192">
        <f t="shared" si="30"/>
        <v>8.0767046030876593</v>
      </c>
      <c r="AD38" s="106">
        <f t="shared" si="31"/>
        <v>6.6983580247492922</v>
      </c>
      <c r="AE38" s="106">
        <f t="shared" si="32"/>
        <v>-1.9056959770595194</v>
      </c>
      <c r="AF38" s="106">
        <f t="shared" si="33"/>
        <v>-44.683865529640691</v>
      </c>
      <c r="AG38" s="106">
        <f t="shared" si="34"/>
        <v>40.785890286603554</v>
      </c>
      <c r="AH38" s="106">
        <f t="shared" si="39"/>
        <v>-4.5832949521002213</v>
      </c>
      <c r="AI38" s="106">
        <f t="shared" si="35"/>
        <v>13.904727426313091</v>
      </c>
      <c r="AJ38" s="106">
        <f t="shared" si="36"/>
        <v>6.352897552706855</v>
      </c>
      <c r="AK38" s="106">
        <f>100*(S38-R38)/R38</f>
        <v>-2.2682332783790651</v>
      </c>
      <c r="AL38" s="106"/>
    </row>
    <row r="39" spans="1:38">
      <c r="A39" s="98" t="s">
        <v>16</v>
      </c>
      <c r="B39" s="89">
        <v>144850</v>
      </c>
      <c r="C39" s="89">
        <v>133103</v>
      </c>
      <c r="D39" s="89">
        <v>141440</v>
      </c>
      <c r="E39" s="89">
        <v>153044</v>
      </c>
      <c r="F39" s="89">
        <v>133722</v>
      </c>
      <c r="G39" s="89">
        <v>127012</v>
      </c>
      <c r="H39" s="89">
        <v>131220</v>
      </c>
      <c r="I39" s="90">
        <v>156422</v>
      </c>
      <c r="J39" s="91">
        <v>170903</v>
      </c>
      <c r="K39" s="92">
        <v>191278</v>
      </c>
      <c r="L39" s="157">
        <v>200875</v>
      </c>
      <c r="M39" s="228">
        <v>187091</v>
      </c>
      <c r="N39" s="228">
        <v>189732</v>
      </c>
      <c r="O39" s="228">
        <v>178607</v>
      </c>
      <c r="P39" s="228">
        <v>150391</v>
      </c>
      <c r="Q39" s="228">
        <v>174489</v>
      </c>
      <c r="R39" s="228">
        <v>173044</v>
      </c>
      <c r="S39" s="228">
        <v>185080</v>
      </c>
      <c r="T39" s="228"/>
      <c r="U39" s="105">
        <f t="shared" si="22"/>
        <v>-8.1097687262685536</v>
      </c>
      <c r="V39" s="106">
        <f t="shared" si="23"/>
        <v>6.2635703177238682</v>
      </c>
      <c r="W39" s="106">
        <f t="shared" si="24"/>
        <v>8.2041855203619907</v>
      </c>
      <c r="X39" s="106">
        <f t="shared" si="25"/>
        <v>-12.62512741433836</v>
      </c>
      <c r="Y39" s="106">
        <f t="shared" si="26"/>
        <v>-5.0178729004950569</v>
      </c>
      <c r="Z39" s="107">
        <f t="shared" si="27"/>
        <v>3.3130727805246747</v>
      </c>
      <c r="AA39" s="105">
        <f t="shared" si="28"/>
        <v>19.205913732662705</v>
      </c>
      <c r="AB39" s="107">
        <f t="shared" si="29"/>
        <v>9.257649179782895</v>
      </c>
      <c r="AC39" s="192">
        <f t="shared" si="30"/>
        <v>11.921967431818048</v>
      </c>
      <c r="AD39" s="106">
        <f t="shared" si="31"/>
        <v>5.0173046560503565</v>
      </c>
      <c r="AE39" s="106">
        <f t="shared" si="32"/>
        <v>-6.8619788425637838</v>
      </c>
      <c r="AF39" s="106">
        <f t="shared" si="33"/>
        <v>1.4116125308005196</v>
      </c>
      <c r="AG39" s="106">
        <f t="shared" si="34"/>
        <v>-5.8635338266607633</v>
      </c>
      <c r="AH39" s="106">
        <f t="shared" si="39"/>
        <v>-15.797813075635334</v>
      </c>
      <c r="AI39" s="106">
        <f t="shared" si="35"/>
        <v>16.02356523994122</v>
      </c>
      <c r="AJ39" s="106">
        <f t="shared" si="36"/>
        <v>-0.82813243241694323</v>
      </c>
      <c r="AK39" s="106">
        <f t="shared" si="37"/>
        <v>6.9554564157092997</v>
      </c>
      <c r="AL39" s="106"/>
    </row>
    <row r="40" spans="1:38">
      <c r="A40" s="98" t="s">
        <v>17</v>
      </c>
      <c r="B40" s="89">
        <v>172564</v>
      </c>
      <c r="C40" s="89">
        <v>146067</v>
      </c>
      <c r="D40" s="89">
        <v>150767</v>
      </c>
      <c r="E40" s="89">
        <v>153819</v>
      </c>
      <c r="F40" s="89">
        <v>135076</v>
      </c>
      <c r="G40" s="89">
        <v>142830</v>
      </c>
      <c r="H40" s="89">
        <v>145613</v>
      </c>
      <c r="I40" s="90">
        <v>169947</v>
      </c>
      <c r="J40" s="91">
        <v>170966</v>
      </c>
      <c r="K40" s="92">
        <v>187318</v>
      </c>
      <c r="L40" s="157">
        <v>207624</v>
      </c>
      <c r="M40" s="228">
        <v>212174</v>
      </c>
      <c r="N40" s="228">
        <v>233861</v>
      </c>
      <c r="O40" s="228">
        <v>179618</v>
      </c>
      <c r="P40" s="228">
        <v>151417</v>
      </c>
      <c r="Q40" s="228">
        <v>170547</v>
      </c>
      <c r="R40" s="228">
        <v>195207</v>
      </c>
      <c r="S40" s="228">
        <v>210511</v>
      </c>
      <c r="T40" s="228"/>
      <c r="U40" s="105">
        <f t="shared" si="22"/>
        <v>-15.354882826081917</v>
      </c>
      <c r="V40" s="106">
        <f t="shared" si="23"/>
        <v>3.2177014657657104</v>
      </c>
      <c r="W40" s="106">
        <f t="shared" si="24"/>
        <v>2.0243156658950565</v>
      </c>
      <c r="X40" s="106">
        <f t="shared" si="25"/>
        <v>-12.185100670268302</v>
      </c>
      <c r="Y40" s="106">
        <f t="shared" si="26"/>
        <v>5.7404720305605732</v>
      </c>
      <c r="Z40" s="107">
        <f t="shared" si="27"/>
        <v>1.9484702093397746</v>
      </c>
      <c r="AA40" s="105">
        <f t="shared" si="28"/>
        <v>16.711419996840942</v>
      </c>
      <c r="AB40" s="107">
        <f t="shared" si="29"/>
        <v>0.59959869841774205</v>
      </c>
      <c r="AC40" s="192">
        <f t="shared" si="30"/>
        <v>9.5644748078565325</v>
      </c>
      <c r="AD40" s="106">
        <f t="shared" si="31"/>
        <v>10.840389070991575</v>
      </c>
      <c r="AE40" s="106">
        <f t="shared" si="32"/>
        <v>2.1914614880745962</v>
      </c>
      <c r="AF40" s="106">
        <f t="shared" si="33"/>
        <v>10.221327778144353</v>
      </c>
      <c r="AG40" s="106">
        <f t="shared" si="34"/>
        <v>-23.194547188287061</v>
      </c>
      <c r="AH40" s="106">
        <f t="shared" si="39"/>
        <v>-15.700542261911389</v>
      </c>
      <c r="AI40" s="106">
        <f t="shared" si="35"/>
        <v>12.633984295026318</v>
      </c>
      <c r="AJ40" s="106">
        <f t="shared" si="36"/>
        <v>14.459357244630512</v>
      </c>
      <c r="AK40" s="106">
        <f t="shared" si="37"/>
        <v>7.8398827910884341</v>
      </c>
      <c r="AL40" s="106"/>
    </row>
    <row r="41" spans="1:38">
      <c r="A41" s="98" t="s">
        <v>18</v>
      </c>
      <c r="B41" s="89">
        <v>84442</v>
      </c>
      <c r="C41" s="89">
        <v>71934</v>
      </c>
      <c r="D41" s="89">
        <v>83810</v>
      </c>
      <c r="E41" s="89">
        <v>97879</v>
      </c>
      <c r="F41" s="89">
        <v>83748</v>
      </c>
      <c r="G41" s="89">
        <v>77418</v>
      </c>
      <c r="H41" s="89">
        <v>88609</v>
      </c>
      <c r="I41" s="90">
        <v>92199</v>
      </c>
      <c r="J41" s="91">
        <v>117710</v>
      </c>
      <c r="K41" s="92">
        <v>132385</v>
      </c>
      <c r="L41" s="157">
        <v>137597</v>
      </c>
      <c r="M41" s="228">
        <v>126719</v>
      </c>
      <c r="N41" s="228">
        <v>137590</v>
      </c>
      <c r="O41" s="228">
        <v>109536</v>
      </c>
      <c r="P41" s="228">
        <v>111887</v>
      </c>
      <c r="Q41" s="228">
        <v>122630</v>
      </c>
      <c r="R41" s="228">
        <v>118847</v>
      </c>
      <c r="S41" s="228">
        <v>122509</v>
      </c>
      <c r="T41" s="228"/>
      <c r="U41" s="105">
        <f t="shared" si="22"/>
        <v>-14.812534047038204</v>
      </c>
      <c r="V41" s="106">
        <f t="shared" si="23"/>
        <v>16.509578224483555</v>
      </c>
      <c r="W41" s="106">
        <f t="shared" si="24"/>
        <v>16.786779620570339</v>
      </c>
      <c r="X41" s="106">
        <f t="shared" si="25"/>
        <v>-14.437213293964998</v>
      </c>
      <c r="Y41" s="106">
        <f t="shared" si="26"/>
        <v>-7.5583894540765151</v>
      </c>
      <c r="Z41" s="107">
        <f t="shared" si="27"/>
        <v>14.455294634322767</v>
      </c>
      <c r="AA41" s="105">
        <f t="shared" si="28"/>
        <v>4.0515071832432374</v>
      </c>
      <c r="AB41" s="107">
        <f t="shared" si="29"/>
        <v>27.669497499972884</v>
      </c>
      <c r="AC41" s="192">
        <f t="shared" si="30"/>
        <v>12.467080112140005</v>
      </c>
      <c r="AD41" s="106">
        <f t="shared" si="31"/>
        <v>3.9370019262000984</v>
      </c>
      <c r="AE41" s="106">
        <f t="shared" si="32"/>
        <v>-7.9056956183637723</v>
      </c>
      <c r="AF41" s="106">
        <f t="shared" si="33"/>
        <v>8.5788240121844392</v>
      </c>
      <c r="AG41" s="106">
        <f t="shared" si="34"/>
        <v>-20.389563194999635</v>
      </c>
      <c r="AH41" s="106">
        <f t="shared" si="39"/>
        <v>2.146326321939819</v>
      </c>
      <c r="AI41" s="106">
        <f>100*(Q41-P41)/P41</f>
        <v>9.601651666413435</v>
      </c>
      <c r="AJ41" s="106">
        <f t="shared" si="36"/>
        <v>-3.0848895050150862</v>
      </c>
      <c r="AK41" s="106">
        <f t="shared" si="37"/>
        <v>3.0812725605189866</v>
      </c>
      <c r="AL41" s="106"/>
    </row>
    <row r="42" spans="1:38">
      <c r="A42" s="98" t="s">
        <v>19</v>
      </c>
      <c r="B42" s="89">
        <v>153050</v>
      </c>
      <c r="C42" s="89">
        <v>135116</v>
      </c>
      <c r="D42" s="89">
        <v>147032</v>
      </c>
      <c r="E42" s="89">
        <v>150665</v>
      </c>
      <c r="F42" s="89">
        <v>118106</v>
      </c>
      <c r="G42" s="89">
        <v>127287</v>
      </c>
      <c r="H42" s="89">
        <v>143177</v>
      </c>
      <c r="I42" s="90">
        <v>159575</v>
      </c>
      <c r="J42" s="91">
        <v>181534</v>
      </c>
      <c r="K42" s="92">
        <v>187320</v>
      </c>
      <c r="L42" s="157">
        <v>190103</v>
      </c>
      <c r="M42" s="228">
        <v>195321</v>
      </c>
      <c r="N42" s="228">
        <v>212137</v>
      </c>
      <c r="O42" s="228">
        <v>162314</v>
      </c>
      <c r="P42" s="228">
        <v>157090</v>
      </c>
      <c r="Q42" s="228">
        <v>178647</v>
      </c>
      <c r="R42" s="228">
        <v>177106</v>
      </c>
      <c r="S42" s="228">
        <v>200134</v>
      </c>
      <c r="T42" s="228"/>
      <c r="U42" s="105">
        <f t="shared" si="22"/>
        <v>-11.717739300882064</v>
      </c>
      <c r="V42" s="106">
        <f t="shared" si="23"/>
        <v>8.8190887829716686</v>
      </c>
      <c r="W42" s="106">
        <f t="shared" si="24"/>
        <v>2.4708906904619403</v>
      </c>
      <c r="X42" s="106">
        <f t="shared" si="25"/>
        <v>-21.610194803039857</v>
      </c>
      <c r="Y42" s="106">
        <f t="shared" si="26"/>
        <v>7.7735254771137789</v>
      </c>
      <c r="Z42" s="107">
        <f t="shared" si="27"/>
        <v>12.483600053422581</v>
      </c>
      <c r="AA42" s="105">
        <f t="shared" si="28"/>
        <v>11.452956829658396</v>
      </c>
      <c r="AB42" s="107">
        <f t="shared" si="29"/>
        <v>13.760927463575122</v>
      </c>
      <c r="AC42" s="192">
        <f t="shared" si="30"/>
        <v>3.1872817213304394</v>
      </c>
      <c r="AD42" s="106">
        <f t="shared" si="31"/>
        <v>1.4856929318812726</v>
      </c>
      <c r="AE42" s="106">
        <f t="shared" si="32"/>
        <v>2.7448278038747418</v>
      </c>
      <c r="AF42" s="106">
        <f t="shared" si="33"/>
        <v>8.6094173181583145</v>
      </c>
      <c r="AG42" s="106">
        <f t="shared" si="34"/>
        <v>-23.486237667167916</v>
      </c>
      <c r="AH42" s="106">
        <f t="shared" si="39"/>
        <v>-3.2184531217270229</v>
      </c>
      <c r="AI42" s="106">
        <f t="shared" si="35"/>
        <v>13.722706728626902</v>
      </c>
      <c r="AJ42" s="106">
        <f t="shared" si="36"/>
        <v>-0.86259494981723739</v>
      </c>
      <c r="AK42" s="106">
        <f t="shared" si="37"/>
        <v>13.002382753831039</v>
      </c>
      <c r="AL42" s="106"/>
    </row>
    <row r="43" spans="1:38">
      <c r="A43" s="98" t="s">
        <v>20</v>
      </c>
      <c r="B43" s="89">
        <v>186711</v>
      </c>
      <c r="C43" s="89">
        <v>160169</v>
      </c>
      <c r="D43" s="89">
        <v>164932</v>
      </c>
      <c r="E43" s="89">
        <v>158984</v>
      </c>
      <c r="F43" s="89">
        <v>176707</v>
      </c>
      <c r="G43" s="89">
        <v>165731</v>
      </c>
      <c r="H43" s="89">
        <v>185314</v>
      </c>
      <c r="I43" s="90">
        <v>194040</v>
      </c>
      <c r="J43" s="91">
        <v>205318</v>
      </c>
      <c r="K43" s="92">
        <v>241686</v>
      </c>
      <c r="L43" s="157">
        <v>257142</v>
      </c>
      <c r="M43" s="228">
        <v>257406</v>
      </c>
      <c r="N43" s="228">
        <v>225385</v>
      </c>
      <c r="O43" s="228">
        <v>167352</v>
      </c>
      <c r="P43" s="228">
        <v>189381</v>
      </c>
      <c r="Q43" s="228">
        <v>214024</v>
      </c>
      <c r="R43" s="228">
        <v>232265</v>
      </c>
      <c r="S43" s="228">
        <v>240229</v>
      </c>
      <c r="T43" s="228"/>
      <c r="U43" s="105">
        <f t="shared" si="22"/>
        <v>-14.215552377738858</v>
      </c>
      <c r="V43" s="106">
        <f t="shared" si="23"/>
        <v>2.973733993469398</v>
      </c>
      <c r="W43" s="106">
        <f t="shared" si="24"/>
        <v>-3.6063347318895058</v>
      </c>
      <c r="X43" s="106">
        <f t="shared" si="25"/>
        <v>11.147662657877522</v>
      </c>
      <c r="Y43" s="106">
        <f t="shared" si="26"/>
        <v>-6.2114121115745276</v>
      </c>
      <c r="Z43" s="107">
        <f t="shared" si="27"/>
        <v>11.816135786304313</v>
      </c>
      <c r="AA43" s="105">
        <f t="shared" si="28"/>
        <v>4.7087645833558174</v>
      </c>
      <c r="AB43" s="107">
        <f t="shared" si="29"/>
        <v>5.8122036693465269</v>
      </c>
      <c r="AC43" s="192">
        <f t="shared" si="30"/>
        <v>17.713011036538443</v>
      </c>
      <c r="AD43" s="106">
        <f t="shared" si="31"/>
        <v>6.3950746009284778</v>
      </c>
      <c r="AE43" s="106">
        <f t="shared" si="32"/>
        <v>0.10266700889002964</v>
      </c>
      <c r="AF43" s="106">
        <f t="shared" si="33"/>
        <v>-12.439880966255643</v>
      </c>
      <c r="AG43" s="106">
        <f t="shared" si="34"/>
        <v>-25.748386094904276</v>
      </c>
      <c r="AH43" s="106">
        <f t="shared" si="39"/>
        <v>13.163272622974329</v>
      </c>
      <c r="AI43" s="106">
        <f t="shared" si="35"/>
        <v>13.012393006690218</v>
      </c>
      <c r="AJ43" s="106">
        <f t="shared" si="36"/>
        <v>8.5228759391470117</v>
      </c>
      <c r="AK43" s="106">
        <f t="shared" si="37"/>
        <v>3.4288420554108452</v>
      </c>
      <c r="AL43" s="106"/>
    </row>
    <row r="44" spans="1:38">
      <c r="A44" s="98" t="s">
        <v>21</v>
      </c>
      <c r="B44" s="89">
        <v>157487</v>
      </c>
      <c r="C44" s="89">
        <v>158542</v>
      </c>
      <c r="D44" s="89">
        <v>175453</v>
      </c>
      <c r="E44" s="89">
        <v>169104</v>
      </c>
      <c r="F44" s="89">
        <v>156720</v>
      </c>
      <c r="G44" s="89">
        <v>148578</v>
      </c>
      <c r="H44" s="89">
        <v>165802</v>
      </c>
      <c r="I44" s="90">
        <v>201969</v>
      </c>
      <c r="J44" s="91">
        <v>222137</v>
      </c>
      <c r="K44" s="92">
        <v>230553</v>
      </c>
      <c r="L44" s="157">
        <v>238910</v>
      </c>
      <c r="M44" s="228">
        <v>236322</v>
      </c>
      <c r="N44" s="228">
        <v>201111</v>
      </c>
      <c r="O44" s="228">
        <v>171698</v>
      </c>
      <c r="P44" s="228">
        <v>182671</v>
      </c>
      <c r="Q44" s="228">
        <v>210151</v>
      </c>
      <c r="R44" s="228">
        <v>207092</v>
      </c>
      <c r="S44" s="228">
        <v>212804</v>
      </c>
      <c r="T44" s="228"/>
      <c r="U44" s="105">
        <f t="shared" si="22"/>
        <v>0.66989656289090527</v>
      </c>
      <c r="V44" s="106">
        <f t="shared" si="23"/>
        <v>10.666574157005714</v>
      </c>
      <c r="W44" s="106">
        <f t="shared" si="24"/>
        <v>-3.6186329102380697</v>
      </c>
      <c r="X44" s="106">
        <f t="shared" si="25"/>
        <v>-7.3233040022707918</v>
      </c>
      <c r="Y44" s="106">
        <f t="shared" si="26"/>
        <v>-5.1952526799387444</v>
      </c>
      <c r="Z44" s="107">
        <f t="shared" si="27"/>
        <v>11.592564175046103</v>
      </c>
      <c r="AA44" s="105">
        <f t="shared" si="28"/>
        <v>21.813367751896841</v>
      </c>
      <c r="AB44" s="107">
        <f t="shared" si="29"/>
        <v>9.9856908733518512</v>
      </c>
      <c r="AC44" s="192">
        <f t="shared" si="30"/>
        <v>3.7886529484057134</v>
      </c>
      <c r="AD44" s="106">
        <f t="shared" si="31"/>
        <v>3.6247630696629409</v>
      </c>
      <c r="AE44" s="106">
        <f t="shared" si="32"/>
        <v>-1.0832531078648864</v>
      </c>
      <c r="AF44" s="106">
        <f t="shared" si="33"/>
        <v>-14.899586157869347</v>
      </c>
      <c r="AG44" s="106">
        <f t="shared" si="34"/>
        <v>-14.62525669903685</v>
      </c>
      <c r="AH44" s="106">
        <f t="shared" si="39"/>
        <v>6.3908723456301182</v>
      </c>
      <c r="AI44" s="106">
        <f t="shared" si="35"/>
        <v>15.04343875054059</v>
      </c>
      <c r="AJ44" s="106">
        <f t="shared" si="36"/>
        <v>-1.4556200065667069</v>
      </c>
      <c r="AK44" s="106">
        <f t="shared" si="37"/>
        <v>2.7581944256658875</v>
      </c>
      <c r="AL44" s="106"/>
    </row>
    <row r="45" spans="1:38" ht="15" thickBot="1">
      <c r="A45" s="99" t="s">
        <v>22</v>
      </c>
      <c r="B45" s="93">
        <v>154907</v>
      </c>
      <c r="C45" s="93">
        <v>143073</v>
      </c>
      <c r="D45" s="93">
        <v>171923</v>
      </c>
      <c r="E45" s="93">
        <v>163422</v>
      </c>
      <c r="F45" s="93">
        <v>136214</v>
      </c>
      <c r="G45" s="93">
        <v>151053</v>
      </c>
      <c r="H45" s="93">
        <v>166580</v>
      </c>
      <c r="I45" s="94">
        <v>197115</v>
      </c>
      <c r="J45" s="95">
        <v>209133</v>
      </c>
      <c r="K45" s="96">
        <v>210683</v>
      </c>
      <c r="L45" s="231">
        <v>216994</v>
      </c>
      <c r="M45" s="230">
        <v>222110</v>
      </c>
      <c r="N45" s="230">
        <v>189068</v>
      </c>
      <c r="O45" s="230">
        <v>170353</v>
      </c>
      <c r="P45" s="230">
        <v>175899</v>
      </c>
      <c r="Q45" s="229">
        <v>186095</v>
      </c>
      <c r="R45" s="229">
        <v>215122</v>
      </c>
      <c r="S45" s="229">
        <v>219833</v>
      </c>
      <c r="T45" s="229"/>
      <c r="U45" s="136">
        <f t="shared" si="22"/>
        <v>-7.6394223630952762</v>
      </c>
      <c r="V45" s="137">
        <f t="shared" si="23"/>
        <v>20.164531393065079</v>
      </c>
      <c r="W45" s="138">
        <f t="shared" si="24"/>
        <v>-4.9446554562216809</v>
      </c>
      <c r="X45" s="138">
        <f t="shared" si="25"/>
        <v>-16.648921197880334</v>
      </c>
      <c r="Y45" s="138">
        <f t="shared" si="26"/>
        <v>10.893887559281719</v>
      </c>
      <c r="Z45" s="139">
        <f t="shared" si="27"/>
        <v>10.279173535116813</v>
      </c>
      <c r="AA45" s="163">
        <f t="shared" si="28"/>
        <v>18.330531876575819</v>
      </c>
      <c r="AB45" s="164">
        <f t="shared" si="29"/>
        <v>6.0969484818506965</v>
      </c>
      <c r="AC45" s="196">
        <f t="shared" si="30"/>
        <v>0.74115515007196375</v>
      </c>
      <c r="AD45" s="140">
        <f t="shared" si="31"/>
        <v>2.9954956023979156</v>
      </c>
      <c r="AE45" s="190">
        <f t="shared" si="32"/>
        <v>2.3576688756371142</v>
      </c>
      <c r="AF45" s="190">
        <f t="shared" si="33"/>
        <v>-14.87641258835712</v>
      </c>
      <c r="AG45" s="190">
        <f t="shared" si="34"/>
        <v>-9.8985550172424741</v>
      </c>
      <c r="AH45" s="190">
        <f t="shared" si="39"/>
        <v>3.2555927984831499</v>
      </c>
      <c r="AI45" s="190">
        <f t="shared" si="35"/>
        <v>5.7965082234691501</v>
      </c>
      <c r="AJ45" s="190">
        <f t="shared" si="36"/>
        <v>15.59794728498885</v>
      </c>
      <c r="AK45" s="190">
        <f t="shared" si="37"/>
        <v>2.1899201383401046</v>
      </c>
      <c r="AL45" s="190"/>
    </row>
    <row r="46" spans="1:38" ht="15" thickBot="1">
      <c r="A46" s="84" t="str">
        <f>A26</f>
        <v>TOTALE Gen - Mar</v>
      </c>
      <c r="B46" s="149">
        <f>SUM(B34:B34)</f>
        <v>175742</v>
      </c>
      <c r="C46" s="81">
        <f t="shared" ref="C46:G46" si="40">SUM(C34:C34)</f>
        <v>139233</v>
      </c>
      <c r="D46" s="81">
        <f t="shared" si="40"/>
        <v>127009</v>
      </c>
      <c r="E46" s="81">
        <f t="shared" si="40"/>
        <v>144673</v>
      </c>
      <c r="F46" s="81">
        <f t="shared" si="40"/>
        <v>144681</v>
      </c>
      <c r="G46" s="81">
        <f t="shared" si="40"/>
        <v>146460</v>
      </c>
      <c r="H46" s="81">
        <f t="shared" ref="H46:J46" si="41">SUM(H34:H45)</f>
        <v>1758573</v>
      </c>
      <c r="I46" s="148">
        <f t="shared" si="41"/>
        <v>2003504</v>
      </c>
      <c r="J46" s="80">
        <f t="shared" si="41"/>
        <v>2214018</v>
      </c>
      <c r="K46" s="216">
        <f>SUM(K34:K45)</f>
        <v>2402270</v>
      </c>
      <c r="L46" s="216">
        <f>SUM(L34:L45)</f>
        <v>2542040</v>
      </c>
      <c r="M46" s="216">
        <f>SUM(M34:M36)</f>
        <v>663504</v>
      </c>
      <c r="N46" s="216">
        <f t="shared" ref="N46:T46" si="42">SUM(N34:N36)</f>
        <v>535625</v>
      </c>
      <c r="O46" s="216">
        <f t="shared" si="42"/>
        <v>542660</v>
      </c>
      <c r="P46" s="216">
        <f t="shared" si="42"/>
        <v>503507</v>
      </c>
      <c r="Q46" s="216">
        <f t="shared" si="42"/>
        <v>550167</v>
      </c>
      <c r="R46" s="216">
        <f t="shared" si="42"/>
        <v>602511</v>
      </c>
      <c r="S46" s="216">
        <f t="shared" si="42"/>
        <v>633706</v>
      </c>
      <c r="T46" s="216">
        <f t="shared" si="42"/>
        <v>663417</v>
      </c>
      <c r="U46" s="141">
        <f t="shared" ref="U46:AB46" si="43">SUM(U34:U39)</f>
        <v>-83.384915142922864</v>
      </c>
      <c r="V46" s="142">
        <f t="shared" si="43"/>
        <v>24.940740282998181</v>
      </c>
      <c r="W46" s="142">
        <f t="shared" si="43"/>
        <v>65.877569314200457</v>
      </c>
      <c r="X46" s="142">
        <f t="shared" si="43"/>
        <v>-72.73185170423308</v>
      </c>
      <c r="Y46" s="142">
        <f t="shared" si="43"/>
        <v>-8.0541232264704803</v>
      </c>
      <c r="Z46" s="143">
        <f t="shared" si="43"/>
        <v>5.107606135973997</v>
      </c>
      <c r="AA46" s="141">
        <f t="shared" si="43"/>
        <v>86.483697533531242</v>
      </c>
      <c r="AB46" s="143">
        <f t="shared" si="43"/>
        <v>73.563288911079326</v>
      </c>
      <c r="AC46" s="162">
        <f t="shared" si="30"/>
        <v>8.5027312334407394</v>
      </c>
      <c r="AD46" s="142">
        <f t="shared" si="31"/>
        <v>5.8182469081327248</v>
      </c>
      <c r="AE46" s="142">
        <f t="shared" si="32"/>
        <v>-73.898758477443309</v>
      </c>
      <c r="AF46" s="142">
        <f t="shared" si="33"/>
        <v>-19.27328245195206</v>
      </c>
      <c r="AG46" s="142">
        <f t="shared" si="34"/>
        <v>1.313418903150525</v>
      </c>
      <c r="AH46" s="142">
        <f t="shared" si="39"/>
        <v>-7.2150149264732981</v>
      </c>
      <c r="AI46" s="142">
        <f t="shared" si="35"/>
        <v>9.267001253209985</v>
      </c>
      <c r="AJ46" s="142">
        <f t="shared" si="36"/>
        <v>9.5142020513771275</v>
      </c>
      <c r="AK46" s="142">
        <f>100*(S46-R46)/R46</f>
        <v>5.1774988340461832</v>
      </c>
      <c r="AL46" s="142">
        <f>100*(T46-S46)/S46</f>
        <v>4.6884517426061931</v>
      </c>
    </row>
    <row r="47" spans="1:38" ht="15" thickBot="1">
      <c r="A47" s="83" t="s">
        <v>23</v>
      </c>
      <c r="B47" s="80">
        <f>SUM(B34:B45)</f>
        <v>1919042</v>
      </c>
      <c r="C47" s="81">
        <f>SUM(C34:C45)</f>
        <v>1681691</v>
      </c>
      <c r="D47" s="81">
        <f>SUM(D34:D45)</f>
        <v>1796132</v>
      </c>
      <c r="E47" s="81">
        <f>SUM(E34:E45)</f>
        <v>1888484</v>
      </c>
      <c r="F47" s="81">
        <f t="shared" ref="F47:I47" si="44">SUM(F34:F45)</f>
        <v>1677271</v>
      </c>
      <c r="G47" s="81">
        <f t="shared" si="44"/>
        <v>1670764</v>
      </c>
      <c r="H47" s="81">
        <f t="shared" si="44"/>
        <v>1758573</v>
      </c>
      <c r="I47" s="148">
        <f t="shared" si="44"/>
        <v>2003504</v>
      </c>
      <c r="J47" s="202">
        <f t="shared" ref="J47" si="45">SUM(J34:J45)</f>
        <v>2214018</v>
      </c>
      <c r="K47" s="202">
        <f>SUM(K34:K45)</f>
        <v>2402270</v>
      </c>
      <c r="L47" s="202">
        <f t="shared" ref="L47:Q47" si="46">SUM(L34:L45)</f>
        <v>2542040</v>
      </c>
      <c r="M47" s="202">
        <f t="shared" si="46"/>
        <v>2542091</v>
      </c>
      <c r="N47" s="202">
        <f t="shared" si="46"/>
        <v>2069355</v>
      </c>
      <c r="O47" s="202">
        <f t="shared" si="46"/>
        <v>2029662</v>
      </c>
      <c r="P47" s="202">
        <f t="shared" si="46"/>
        <v>1938827</v>
      </c>
      <c r="Q47" s="202">
        <f t="shared" si="46"/>
        <v>2152487</v>
      </c>
      <c r="R47" s="202">
        <f t="shared" ref="R47:S47" si="47">SUM(R34:R45)</f>
        <v>2313104</v>
      </c>
      <c r="S47" s="216">
        <f t="shared" si="47"/>
        <v>2428175</v>
      </c>
      <c r="T47" s="216"/>
      <c r="U47" s="141">
        <f t="shared" si="22"/>
        <v>-12.368202467689608</v>
      </c>
      <c r="V47" s="142">
        <f t="shared" si="23"/>
        <v>6.8051146138024166</v>
      </c>
      <c r="W47" s="142">
        <f t="shared" si="24"/>
        <v>5.1417156422801886</v>
      </c>
      <c r="X47" s="142">
        <f t="shared" si="25"/>
        <v>-11.184262085355238</v>
      </c>
      <c r="Y47" s="142">
        <f t="shared" si="26"/>
        <v>-0.38795161902876757</v>
      </c>
      <c r="Z47" s="143">
        <f t="shared" si="27"/>
        <v>5.2556195848126963</v>
      </c>
      <c r="AA47" s="141">
        <f t="shared" si="28"/>
        <v>13.927826709496848</v>
      </c>
      <c r="AB47" s="143">
        <f t="shared" si="29"/>
        <v>10.507291225772446</v>
      </c>
      <c r="AC47" s="201">
        <f t="shared" si="30"/>
        <v>8.5027312334407394</v>
      </c>
      <c r="AD47" s="142">
        <f t="shared" si="31"/>
        <v>5.8182469081327248</v>
      </c>
      <c r="AE47" s="200">
        <f t="shared" si="32"/>
        <v>2.0062626866611069E-3</v>
      </c>
      <c r="AF47" s="200">
        <f t="shared" si="33"/>
        <v>-18.596344505369792</v>
      </c>
      <c r="AG47" s="200">
        <f t="shared" si="34"/>
        <v>-1.9181339112911995</v>
      </c>
      <c r="AH47" s="200">
        <f t="shared" ref="AH47" si="48">100*(P47-O47)/O47</f>
        <v>-4.4753757029495551</v>
      </c>
      <c r="AI47" s="200">
        <f t="shared" ref="AI47" si="49">100*(Q47-P47)/P47</f>
        <v>11.020065225004604</v>
      </c>
      <c r="AJ47" s="200">
        <f t="shared" ref="AJ47" si="50">100*(R47-Q47)/Q47</f>
        <v>7.4619265993244097</v>
      </c>
      <c r="AK47" s="200">
        <f>100*(R47-Q47)/Q47</f>
        <v>7.4619265993244097</v>
      </c>
      <c r="AL47" s="238"/>
    </row>
    <row r="48" spans="1:38">
      <c r="A48" s="33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30"/>
      <c r="X48" s="30"/>
      <c r="Y48" s="24"/>
      <c r="AE48" s="30"/>
      <c r="AF48" s="30"/>
      <c r="AH48" s="30"/>
      <c r="AI48" s="30"/>
      <c r="AJ48" s="30"/>
      <c r="AK48" s="30"/>
      <c r="AL48" s="30" t="s">
        <v>84</v>
      </c>
    </row>
    <row r="49" spans="1:38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4"/>
    </row>
    <row r="50" spans="1:38" ht="16.2">
      <c r="A50" s="65" t="s">
        <v>80</v>
      </c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27"/>
      <c r="X50" s="27"/>
      <c r="Y50" s="27"/>
      <c r="Z50" s="24"/>
    </row>
    <row r="51" spans="1:38" ht="15.6" thickBot="1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27"/>
      <c r="X51" s="27"/>
      <c r="Y51" s="27"/>
      <c r="Z51" s="24"/>
    </row>
    <row r="52" spans="1:38" ht="15.6" thickBot="1">
      <c r="A52" s="31"/>
      <c r="B52" s="251">
        <v>2008</v>
      </c>
      <c r="C52" s="251">
        <v>2009</v>
      </c>
      <c r="D52" s="251">
        <v>2010</v>
      </c>
      <c r="E52" s="251">
        <v>2011</v>
      </c>
      <c r="F52" s="251">
        <v>2012</v>
      </c>
      <c r="G52" s="251">
        <v>2013</v>
      </c>
      <c r="H52" s="251">
        <v>2014</v>
      </c>
      <c r="I52" s="251">
        <v>2015</v>
      </c>
      <c r="J52" s="251">
        <v>2016</v>
      </c>
      <c r="K52" s="254">
        <v>2017</v>
      </c>
      <c r="L52" s="254">
        <v>2018</v>
      </c>
      <c r="M52" s="254">
        <v>2019</v>
      </c>
      <c r="N52" s="254">
        <v>2020</v>
      </c>
      <c r="O52" s="254">
        <v>2021</v>
      </c>
      <c r="P52" s="251">
        <v>2022</v>
      </c>
      <c r="Q52" s="251">
        <v>2023</v>
      </c>
      <c r="R52" s="251">
        <v>2024</v>
      </c>
      <c r="S52" s="251">
        <v>2025</v>
      </c>
      <c r="T52" s="251">
        <f>T12</f>
        <v>2026</v>
      </c>
      <c r="U52" s="247" t="s">
        <v>3</v>
      </c>
      <c r="V52" s="248"/>
      <c r="W52" s="248"/>
      <c r="X52" s="248"/>
      <c r="Y52" s="248"/>
      <c r="Z52" s="248"/>
      <c r="AA52" s="248"/>
      <c r="AB52" s="248"/>
      <c r="AC52" s="248"/>
      <c r="AD52" s="248"/>
      <c r="AE52" s="248"/>
      <c r="AF52" s="263"/>
      <c r="AG52" s="263"/>
      <c r="AH52" s="263"/>
      <c r="AI52" s="263"/>
      <c r="AJ52" s="263"/>
      <c r="AK52" s="263"/>
      <c r="AL52" s="258"/>
    </row>
    <row r="53" spans="1:38" ht="16.2" thickTop="1" thickBot="1">
      <c r="A53" s="31"/>
      <c r="B53" s="252"/>
      <c r="C53" s="252"/>
      <c r="D53" s="252"/>
      <c r="E53" s="252"/>
      <c r="F53" s="252"/>
      <c r="G53" s="252"/>
      <c r="H53" s="252"/>
      <c r="I53" s="252"/>
      <c r="J53" s="252"/>
      <c r="K53" s="255"/>
      <c r="L53" s="255"/>
      <c r="M53" s="255"/>
      <c r="N53" s="255"/>
      <c r="O53" s="255"/>
      <c r="P53" s="257"/>
      <c r="Q53" s="257"/>
      <c r="R53" s="257"/>
      <c r="S53" s="257"/>
      <c r="T53" s="257"/>
      <c r="U53" s="223">
        <v>45513</v>
      </c>
      <c r="V53" s="223">
        <v>45545</v>
      </c>
      <c r="W53" s="223">
        <v>45576</v>
      </c>
      <c r="X53" s="223">
        <v>45608</v>
      </c>
      <c r="Y53" s="223">
        <v>45639</v>
      </c>
      <c r="Z53" s="35" t="s">
        <v>88</v>
      </c>
      <c r="AA53" s="160" t="s">
        <v>89</v>
      </c>
      <c r="AB53" s="145" t="s">
        <v>90</v>
      </c>
      <c r="AC53" s="166" t="s">
        <v>91</v>
      </c>
      <c r="AD53" s="194" t="s">
        <v>92</v>
      </c>
      <c r="AE53" s="169" t="s">
        <v>93</v>
      </c>
      <c r="AF53" s="243" t="s">
        <v>94</v>
      </c>
      <c r="AG53" s="243" t="s">
        <v>95</v>
      </c>
      <c r="AH53" s="243" t="s">
        <v>96</v>
      </c>
      <c r="AI53" s="244" t="s">
        <v>97</v>
      </c>
      <c r="AJ53" s="244" t="s">
        <v>98</v>
      </c>
      <c r="AK53" s="244" t="s">
        <v>99</v>
      </c>
      <c r="AL53" s="244" t="str">
        <f>AL13</f>
        <v>26/25</v>
      </c>
    </row>
    <row r="54" spans="1:38">
      <c r="A54" s="97" t="s">
        <v>11</v>
      </c>
      <c r="B54" s="85">
        <v>272215</v>
      </c>
      <c r="C54" s="85">
        <v>220285</v>
      </c>
      <c r="D54" s="85">
        <f t="shared" ref="D54:O54" si="51">+D14-D34</f>
        <v>204913</v>
      </c>
      <c r="E54" s="85">
        <f t="shared" si="51"/>
        <v>224878</v>
      </c>
      <c r="F54" s="85">
        <f t="shared" si="51"/>
        <v>210352</v>
      </c>
      <c r="G54" s="85">
        <f t="shared" si="51"/>
        <v>228458</v>
      </c>
      <c r="H54" s="85">
        <f t="shared" si="51"/>
        <v>221610</v>
      </c>
      <c r="I54" s="86">
        <f t="shared" si="51"/>
        <v>215191</v>
      </c>
      <c r="J54" s="87">
        <f t="shared" si="51"/>
        <v>216596</v>
      </c>
      <c r="K54" s="88">
        <f t="shared" si="51"/>
        <v>236848</v>
      </c>
      <c r="L54" s="218">
        <f t="shared" si="51"/>
        <v>268454</v>
      </c>
      <c r="M54" s="226">
        <f t="shared" si="51"/>
        <v>287807</v>
      </c>
      <c r="N54" s="226">
        <f t="shared" si="51"/>
        <v>268018</v>
      </c>
      <c r="O54" s="226">
        <f t="shared" si="51"/>
        <v>224332</v>
      </c>
      <c r="P54" s="227">
        <v>211765</v>
      </c>
      <c r="Q54" s="226">
        <v>234301</v>
      </c>
      <c r="R54" s="226">
        <v>265855</v>
      </c>
      <c r="S54" s="226">
        <v>277767</v>
      </c>
      <c r="T54" s="239">
        <v>258878</v>
      </c>
      <c r="U54" s="100">
        <f t="shared" ref="U54:U67" si="52">100*(C54-B54)/B54</f>
        <v>-19.076832650662162</v>
      </c>
      <c r="V54" s="101">
        <f t="shared" ref="V54:V67" si="53">100*(D54-C54)/C54</f>
        <v>-6.9782327439453438</v>
      </c>
      <c r="W54" s="101">
        <f t="shared" ref="W54:W67" si="54">100*(E54-D54)/D54</f>
        <v>9.7431592919922121</v>
      </c>
      <c r="X54" s="101">
        <f t="shared" ref="X54:X67" si="55">100*(F54-E54)/E54</f>
        <v>-6.4595024857922967</v>
      </c>
      <c r="Y54" s="101">
        <f t="shared" ref="Y54:Y67" si="56">100*(G54-F54)/F54</f>
        <v>8.6074769909485056</v>
      </c>
      <c r="Z54" s="102">
        <f t="shared" ref="Z54:Z67" si="57">100*(H54-G54)/G54</f>
        <v>-2.99748750317345</v>
      </c>
      <c r="AA54" s="161">
        <f t="shared" ref="AA54:AA67" si="58">100*(I54-H54)/H54</f>
        <v>-2.8965299399846578</v>
      </c>
      <c r="AB54" s="104">
        <f t="shared" ref="AB54:AB67" si="59">100*(J54-I54)/I54</f>
        <v>0.65290834653865637</v>
      </c>
      <c r="AC54" s="191">
        <f t="shared" ref="AC54:AC67" si="60">100*(K54-J54)/J54</f>
        <v>9.3501265027978349</v>
      </c>
      <c r="AD54" s="103">
        <f t="shared" ref="AD54:AD68" si="61">100*(L54-K54)/K54</f>
        <v>13.344423427683578</v>
      </c>
      <c r="AE54" s="195">
        <f t="shared" ref="AE54:AE68" si="62">100*(M54-L54)/L54</f>
        <v>7.2090563001482559</v>
      </c>
      <c r="AF54" s="195">
        <f t="shared" ref="AF54:AF68" si="63">100*(N54-M54)/M54</f>
        <v>-6.8757882886795665</v>
      </c>
      <c r="AG54" s="195">
        <f>100*(O54-N54)/N54</f>
        <v>-16.299651515942958</v>
      </c>
      <c r="AH54" s="195">
        <f>100*(P54-O54)/O54</f>
        <v>-5.6019649448139361</v>
      </c>
      <c r="AI54" s="195">
        <f t="shared" ref="AI54:AI68" si="64">100*(Q54-P54)/P54</f>
        <v>10.641985219464972</v>
      </c>
      <c r="AJ54" s="195">
        <f t="shared" ref="AJ54:AJ67" si="65">100*(R54-Q54)/Q54</f>
        <v>13.467292073017187</v>
      </c>
      <c r="AK54" s="195">
        <f t="shared" ref="AK54:AK67" si="66">100*(S54-R54)/R54</f>
        <v>4.4806379417351563</v>
      </c>
      <c r="AL54" s="195">
        <f t="shared" ref="AL54:AL67" si="67">100*(T54-S54)/S54</f>
        <v>-6.8003038517894492</v>
      </c>
    </row>
    <row r="55" spans="1:38">
      <c r="A55" s="98" t="s">
        <v>12</v>
      </c>
      <c r="B55" s="89">
        <v>287954</v>
      </c>
      <c r="C55" s="89">
        <v>235699</v>
      </c>
      <c r="D55" s="89">
        <f t="shared" ref="D55:N55" si="68">+D15-D35</f>
        <v>237394</v>
      </c>
      <c r="E55" s="89">
        <f t="shared" si="68"/>
        <v>244732</v>
      </c>
      <c r="F55" s="89">
        <f t="shared" si="68"/>
        <v>204450</v>
      </c>
      <c r="G55" s="89">
        <f t="shared" si="68"/>
        <v>207410</v>
      </c>
      <c r="H55" s="89">
        <f t="shared" si="68"/>
        <v>210959</v>
      </c>
      <c r="I55" s="90">
        <f t="shared" si="68"/>
        <v>224553</v>
      </c>
      <c r="J55" s="91">
        <f t="shared" si="68"/>
        <v>255657</v>
      </c>
      <c r="K55" s="92">
        <f t="shared" si="68"/>
        <v>251091</v>
      </c>
      <c r="L55" s="157">
        <f t="shared" si="68"/>
        <v>255416</v>
      </c>
      <c r="M55" s="228">
        <f t="shared" si="68"/>
        <v>264256</v>
      </c>
      <c r="N55" s="228">
        <f t="shared" si="68"/>
        <v>261817</v>
      </c>
      <c r="O55" s="228">
        <v>262501</v>
      </c>
      <c r="P55" s="228">
        <v>236970</v>
      </c>
      <c r="Q55" s="228">
        <v>235603</v>
      </c>
      <c r="R55" s="228">
        <v>273328</v>
      </c>
      <c r="S55" s="228">
        <v>279336</v>
      </c>
      <c r="T55" s="240">
        <v>278725</v>
      </c>
      <c r="U55" s="105">
        <f t="shared" si="52"/>
        <v>-18.146995700702195</v>
      </c>
      <c r="V55" s="106">
        <f t="shared" si="53"/>
        <v>0.7191375440710398</v>
      </c>
      <c r="W55" s="106">
        <f t="shared" si="54"/>
        <v>3.0910638011070204</v>
      </c>
      <c r="X55" s="106">
        <f t="shared" si="55"/>
        <v>-16.459637480999625</v>
      </c>
      <c r="Y55" s="106">
        <f t="shared" si="56"/>
        <v>1.4477867449254096</v>
      </c>
      <c r="Z55" s="107">
        <f t="shared" si="57"/>
        <v>1.7111036112048599</v>
      </c>
      <c r="AA55" s="105">
        <f t="shared" si="58"/>
        <v>6.4439061618608351</v>
      </c>
      <c r="AB55" s="107">
        <f t="shared" si="59"/>
        <v>13.851518349788247</v>
      </c>
      <c r="AC55" s="192">
        <f t="shared" si="60"/>
        <v>-1.7859866931083443</v>
      </c>
      <c r="AD55" s="106">
        <f t="shared" si="61"/>
        <v>1.7224830838221998</v>
      </c>
      <c r="AE55" s="106">
        <f t="shared" si="62"/>
        <v>3.4610204529081967</v>
      </c>
      <c r="AF55" s="106">
        <f t="shared" si="63"/>
        <v>-0.9229686364737224</v>
      </c>
      <c r="AG55" s="106">
        <f t="shared" ref="AG55:AG68" si="69">100*(O55-N55)/N55</f>
        <v>0.26125117925879526</v>
      </c>
      <c r="AH55" s="106">
        <f t="shared" ref="AH55:AH68" si="70">100*(P55-O55)/O55</f>
        <v>-9.7260581864450035</v>
      </c>
      <c r="AI55" s="106">
        <f t="shared" si="64"/>
        <v>-0.57686626999198209</v>
      </c>
      <c r="AJ55" s="106">
        <f t="shared" si="65"/>
        <v>16.012105109018137</v>
      </c>
      <c r="AK55" s="106">
        <f t="shared" si="66"/>
        <v>2.1980916700813675</v>
      </c>
      <c r="AL55" s="195">
        <f>100*(T55-S55)/S55</f>
        <v>-0.21873299538906549</v>
      </c>
    </row>
    <row r="56" spans="1:38">
      <c r="A56" s="98" t="s">
        <v>13</v>
      </c>
      <c r="B56" s="89">
        <v>255302</v>
      </c>
      <c r="C56" s="89">
        <v>264499</v>
      </c>
      <c r="D56" s="89">
        <f t="shared" ref="D56:N56" si="71">+D16-D36</f>
        <v>265341</v>
      </c>
      <c r="E56" s="89">
        <f t="shared" si="71"/>
        <v>269409</v>
      </c>
      <c r="F56" s="89">
        <f t="shared" si="71"/>
        <v>237571</v>
      </c>
      <c r="G56" s="89">
        <f t="shared" si="71"/>
        <v>225811</v>
      </c>
      <c r="H56" s="89">
        <f t="shared" si="71"/>
        <v>220608</v>
      </c>
      <c r="I56" s="90">
        <f t="shared" si="71"/>
        <v>249726</v>
      </c>
      <c r="J56" s="91">
        <f t="shared" si="71"/>
        <v>255817</v>
      </c>
      <c r="K56" s="92">
        <f t="shared" si="71"/>
        <v>283824</v>
      </c>
      <c r="L56" s="157">
        <f t="shared" si="71"/>
        <v>279740</v>
      </c>
      <c r="M56" s="228">
        <f t="shared" si="71"/>
        <v>270942</v>
      </c>
      <c r="N56" s="228">
        <f t="shared" si="71"/>
        <v>110663</v>
      </c>
      <c r="O56" s="228">
        <v>284602</v>
      </c>
      <c r="P56" s="228">
        <v>258448</v>
      </c>
      <c r="Q56" s="228">
        <v>280945</v>
      </c>
      <c r="R56" s="228">
        <v>274772</v>
      </c>
      <c r="S56" s="228">
        <v>286547</v>
      </c>
      <c r="T56" s="240">
        <v>302571</v>
      </c>
      <c r="U56" s="105">
        <f t="shared" si="52"/>
        <v>3.6024002945531173</v>
      </c>
      <c r="V56" s="106">
        <f t="shared" si="53"/>
        <v>0.3183376874770793</v>
      </c>
      <c r="W56" s="106">
        <f t="shared" si="54"/>
        <v>1.533121530408041</v>
      </c>
      <c r="X56" s="106">
        <f t="shared" si="55"/>
        <v>-11.817719526816106</v>
      </c>
      <c r="Y56" s="106">
        <f t="shared" si="56"/>
        <v>-4.9500991282606046</v>
      </c>
      <c r="Z56" s="107">
        <f t="shared" si="57"/>
        <v>-2.3041393023369099</v>
      </c>
      <c r="AA56" s="105">
        <f t="shared" si="58"/>
        <v>13.198977371627501</v>
      </c>
      <c r="AB56" s="107">
        <f t="shared" si="59"/>
        <v>2.4390732242537823</v>
      </c>
      <c r="AC56" s="192">
        <f t="shared" si="60"/>
        <v>10.948060527642808</v>
      </c>
      <c r="AD56" s="106">
        <f t="shared" si="61"/>
        <v>-1.4389198940188286</v>
      </c>
      <c r="AE56" s="106">
        <f t="shared" si="62"/>
        <v>-3.1450632730392507</v>
      </c>
      <c r="AF56" s="106">
        <f t="shared" si="63"/>
        <v>-59.156203172634733</v>
      </c>
      <c r="AG56" s="106">
        <f t="shared" si="69"/>
        <v>157.1790029187714</v>
      </c>
      <c r="AH56" s="106">
        <f t="shared" si="70"/>
        <v>-9.1896754063569475</v>
      </c>
      <c r="AI56" s="106">
        <f t="shared" si="64"/>
        <v>8.7046523865535814</v>
      </c>
      <c r="AJ56" s="106">
        <f t="shared" si="65"/>
        <v>-2.1972272152912491</v>
      </c>
      <c r="AK56" s="106">
        <f t="shared" si="66"/>
        <v>4.2853711440758158</v>
      </c>
      <c r="AL56" s="195">
        <f>100*(T56-S56)/S56</f>
        <v>5.5921018192478025</v>
      </c>
    </row>
    <row r="57" spans="1:38">
      <c r="A57" s="98" t="s">
        <v>14</v>
      </c>
      <c r="B57" s="89">
        <v>268637</v>
      </c>
      <c r="C57" s="89">
        <v>242436</v>
      </c>
      <c r="D57" s="89">
        <f t="shared" ref="D57:N57" si="72">+D17-D37</f>
        <v>247793</v>
      </c>
      <c r="E57" s="89">
        <f t="shared" si="72"/>
        <v>240466</v>
      </c>
      <c r="F57" s="89">
        <f t="shared" si="72"/>
        <v>196599</v>
      </c>
      <c r="G57" s="89">
        <f t="shared" si="72"/>
        <v>204597</v>
      </c>
      <c r="H57" s="89">
        <f t="shared" si="72"/>
        <v>213883</v>
      </c>
      <c r="I57" s="90">
        <f t="shared" si="72"/>
        <v>232217</v>
      </c>
      <c r="J57" s="91">
        <f t="shared" si="72"/>
        <v>233310</v>
      </c>
      <c r="K57" s="92">
        <f t="shared" si="72"/>
        <v>218300</v>
      </c>
      <c r="L57" s="157">
        <f t="shared" si="72"/>
        <v>239141</v>
      </c>
      <c r="M57" s="228">
        <f t="shared" si="72"/>
        <v>253484</v>
      </c>
      <c r="N57" s="228">
        <f t="shared" si="72"/>
        <v>18289</v>
      </c>
      <c r="O57" s="228">
        <f>+O17-O37</f>
        <v>242396</v>
      </c>
      <c r="P57" s="228">
        <v>208643</v>
      </c>
      <c r="Q57" s="228">
        <v>214476</v>
      </c>
      <c r="R57" s="228">
        <v>256482</v>
      </c>
      <c r="S57" s="228">
        <v>265485</v>
      </c>
      <c r="T57" s="240"/>
      <c r="U57" s="105">
        <f t="shared" si="52"/>
        <v>-9.7533102290451428</v>
      </c>
      <c r="V57" s="106">
        <f t="shared" si="53"/>
        <v>2.2096553317164118</v>
      </c>
      <c r="W57" s="106">
        <f t="shared" si="54"/>
        <v>-2.9569035444907645</v>
      </c>
      <c r="X57" s="106">
        <f t="shared" si="55"/>
        <v>-18.242495820614973</v>
      </c>
      <c r="Y57" s="106">
        <f t="shared" si="56"/>
        <v>4.0681793905360655</v>
      </c>
      <c r="Z57" s="107">
        <f t="shared" si="57"/>
        <v>4.53867847524646</v>
      </c>
      <c r="AA57" s="105">
        <f t="shared" si="58"/>
        <v>8.5719762673985311</v>
      </c>
      <c r="AB57" s="107">
        <f t="shared" si="59"/>
        <v>0.47068044113910695</v>
      </c>
      <c r="AC57" s="192">
        <f t="shared" si="60"/>
        <v>-6.4335004929064334</v>
      </c>
      <c r="AD57" s="106">
        <f t="shared" si="61"/>
        <v>9.5469537333944121</v>
      </c>
      <c r="AE57" s="106">
        <f t="shared" si="62"/>
        <v>5.9977168281474107</v>
      </c>
      <c r="AF57" s="106">
        <f t="shared" si="63"/>
        <v>-92.784948951413114</v>
      </c>
      <c r="AG57" s="106">
        <f t="shared" si="69"/>
        <v>1225.3649734813275</v>
      </c>
      <c r="AH57" s="106">
        <f t="shared" si="70"/>
        <v>-13.924734731596232</v>
      </c>
      <c r="AI57" s="106">
        <f t="shared" si="64"/>
        <v>2.7956844945672752</v>
      </c>
      <c r="AJ57" s="106">
        <f t="shared" si="65"/>
        <v>19.585408157556092</v>
      </c>
      <c r="AK57" s="106">
        <f t="shared" si="66"/>
        <v>3.5101878494397267</v>
      </c>
      <c r="AL57" s="106"/>
    </row>
    <row r="58" spans="1:38">
      <c r="A58" s="98" t="s">
        <v>15</v>
      </c>
      <c r="B58" s="89">
        <v>252875</v>
      </c>
      <c r="C58" s="89">
        <v>223193</v>
      </c>
      <c r="D58" s="89">
        <f t="shared" ref="D58:N58" si="73">+D18-D38</f>
        <v>237139</v>
      </c>
      <c r="E58" s="89">
        <f t="shared" si="73"/>
        <v>252959</v>
      </c>
      <c r="F58" s="89">
        <f t="shared" si="73"/>
        <v>225703</v>
      </c>
      <c r="G58" s="89">
        <f t="shared" si="73"/>
        <v>226837</v>
      </c>
      <c r="H58" s="89">
        <f t="shared" si="73"/>
        <v>212881</v>
      </c>
      <c r="I58" s="90">
        <f t="shared" si="73"/>
        <v>215035</v>
      </c>
      <c r="J58" s="91">
        <f t="shared" si="73"/>
        <v>251589</v>
      </c>
      <c r="K58" s="92">
        <f t="shared" si="73"/>
        <v>258587</v>
      </c>
      <c r="L58" s="157">
        <f t="shared" si="73"/>
        <v>273062</v>
      </c>
      <c r="M58" s="228">
        <f t="shared" si="73"/>
        <v>266866</v>
      </c>
      <c r="N58" s="228">
        <f t="shared" si="73"/>
        <v>186226</v>
      </c>
      <c r="O58" s="228">
        <v>258465</v>
      </c>
      <c r="P58" s="228">
        <v>240406</v>
      </c>
      <c r="Q58" s="228">
        <v>261419</v>
      </c>
      <c r="R58" s="228">
        <v>281152</v>
      </c>
      <c r="S58" s="228">
        <v>266741</v>
      </c>
      <c r="T58" s="240"/>
      <c r="U58" s="105">
        <f t="shared" si="52"/>
        <v>-11.737815126050419</v>
      </c>
      <c r="V58" s="106">
        <f t="shared" si="53"/>
        <v>6.2484038477909252</v>
      </c>
      <c r="W58" s="106">
        <f t="shared" si="54"/>
        <v>6.6711928447028956</v>
      </c>
      <c r="X58" s="106">
        <f t="shared" si="55"/>
        <v>-10.774868654604106</v>
      </c>
      <c r="Y58" s="106">
        <f t="shared" si="56"/>
        <v>0.50243018480037926</v>
      </c>
      <c r="Z58" s="107">
        <f t="shared" si="57"/>
        <v>-6.1524354492432893</v>
      </c>
      <c r="AA58" s="105">
        <f t="shared" si="58"/>
        <v>1.0118329019499157</v>
      </c>
      <c r="AB58" s="107">
        <f t="shared" si="59"/>
        <v>16.99909317087916</v>
      </c>
      <c r="AC58" s="192">
        <f t="shared" si="60"/>
        <v>2.7815206547186087</v>
      </c>
      <c r="AD58" s="106">
        <f t="shared" si="61"/>
        <v>5.5977291975234644</v>
      </c>
      <c r="AE58" s="106">
        <f t="shared" si="62"/>
        <v>-2.2690817470025122</v>
      </c>
      <c r="AF58" s="106">
        <f t="shared" si="63"/>
        <v>-30.217412484168083</v>
      </c>
      <c r="AG58" s="106">
        <f t="shared" si="69"/>
        <v>38.791038845274024</v>
      </c>
      <c r="AH58" s="106">
        <f t="shared" si="70"/>
        <v>-6.9870195190838214</v>
      </c>
      <c r="AI58" s="106">
        <f t="shared" si="64"/>
        <v>8.7406304335166336</v>
      </c>
      <c r="AJ58" s="106">
        <f t="shared" si="65"/>
        <v>7.5484184393636271</v>
      </c>
      <c r="AK58" s="106">
        <f t="shared" si="66"/>
        <v>-5.1256971318005915</v>
      </c>
      <c r="AL58" s="106"/>
    </row>
    <row r="59" spans="1:38">
      <c r="A59" s="98" t="s">
        <v>16</v>
      </c>
      <c r="B59" s="89">
        <v>239049</v>
      </c>
      <c r="C59" s="89">
        <v>233154</v>
      </c>
      <c r="D59" s="89">
        <f t="shared" ref="D59:G65" si="74">+D19-D39</f>
        <v>231848</v>
      </c>
      <c r="E59" s="89">
        <f t="shared" si="74"/>
        <v>235090</v>
      </c>
      <c r="F59" s="89">
        <f t="shared" si="74"/>
        <v>204325</v>
      </c>
      <c r="G59" s="89">
        <f t="shared" si="74"/>
        <v>199907</v>
      </c>
      <c r="H59" s="89">
        <v>196926</v>
      </c>
      <c r="I59" s="90">
        <f t="shared" ref="I59:M60" si="75">+I19-I39</f>
        <v>219232</v>
      </c>
      <c r="J59" s="91">
        <f t="shared" si="75"/>
        <v>225882</v>
      </c>
      <c r="K59" s="92">
        <f t="shared" si="75"/>
        <v>237828</v>
      </c>
      <c r="L59" s="157">
        <f t="shared" si="75"/>
        <v>246858</v>
      </c>
      <c r="M59" s="228">
        <f t="shared" si="75"/>
        <v>233372</v>
      </c>
      <c r="N59" s="228">
        <v>249538</v>
      </c>
      <c r="O59" s="228">
        <v>269816</v>
      </c>
      <c r="P59" s="228">
        <v>221823</v>
      </c>
      <c r="Q59" s="228">
        <v>243082</v>
      </c>
      <c r="R59" s="228">
        <v>246328</v>
      </c>
      <c r="S59" s="228">
        <v>250180</v>
      </c>
      <c r="T59" s="240"/>
      <c r="U59" s="105">
        <f t="shared" si="52"/>
        <v>-2.4660216106321298</v>
      </c>
      <c r="V59" s="106">
        <f t="shared" si="53"/>
        <v>-0.56014479700112374</v>
      </c>
      <c r="W59" s="106">
        <f t="shared" si="54"/>
        <v>1.3983299403057174</v>
      </c>
      <c r="X59" s="106">
        <f t="shared" si="55"/>
        <v>-13.086477519247948</v>
      </c>
      <c r="Y59" s="106">
        <f t="shared" si="56"/>
        <v>-2.1622415269790776</v>
      </c>
      <c r="Z59" s="107">
        <f t="shared" si="57"/>
        <v>-1.491193404933294</v>
      </c>
      <c r="AA59" s="105">
        <f t="shared" si="58"/>
        <v>11.327097488396657</v>
      </c>
      <c r="AB59" s="107">
        <f t="shared" si="59"/>
        <v>3.0333163041891695</v>
      </c>
      <c r="AC59" s="192">
        <f t="shared" si="60"/>
        <v>5.288602013440646</v>
      </c>
      <c r="AD59" s="106">
        <f t="shared" si="61"/>
        <v>3.7968615974569859</v>
      </c>
      <c r="AE59" s="106">
        <f t="shared" si="62"/>
        <v>-5.4630597347462917</v>
      </c>
      <c r="AF59" s="106">
        <f t="shared" si="63"/>
        <v>6.9271377885950329</v>
      </c>
      <c r="AG59" s="106">
        <f t="shared" si="69"/>
        <v>8.1262172494770333</v>
      </c>
      <c r="AH59" s="106">
        <f t="shared" si="70"/>
        <v>-17.787306905446673</v>
      </c>
      <c r="AI59" s="106">
        <f t="shared" si="64"/>
        <v>9.5837672378427854</v>
      </c>
      <c r="AJ59" s="106">
        <f t="shared" si="65"/>
        <v>1.3353518565751474</v>
      </c>
      <c r="AK59" s="106">
        <f t="shared" si="66"/>
        <v>1.5637686336916632</v>
      </c>
      <c r="AL59" s="106"/>
    </row>
    <row r="60" spans="1:38">
      <c r="A60" s="98" t="s">
        <v>17</v>
      </c>
      <c r="B60" s="89">
        <v>275644</v>
      </c>
      <c r="C60" s="89">
        <v>265948</v>
      </c>
      <c r="D60" s="89">
        <f t="shared" si="74"/>
        <v>248173</v>
      </c>
      <c r="E60" s="89">
        <f t="shared" si="74"/>
        <v>232649</v>
      </c>
      <c r="F60" s="89">
        <f t="shared" si="74"/>
        <v>224375</v>
      </c>
      <c r="G60" s="89">
        <f t="shared" si="74"/>
        <v>225358</v>
      </c>
      <c r="H60" s="89">
        <f t="shared" ref="H60:H65" si="76">+H20-H40</f>
        <v>227633</v>
      </c>
      <c r="I60" s="90">
        <f t="shared" si="75"/>
        <v>246599</v>
      </c>
      <c r="J60" s="91">
        <f t="shared" si="75"/>
        <v>232014</v>
      </c>
      <c r="K60" s="92">
        <f t="shared" si="75"/>
        <v>249296</v>
      </c>
      <c r="L60" s="157">
        <f t="shared" si="75"/>
        <v>270237</v>
      </c>
      <c r="M60" s="228">
        <f t="shared" si="75"/>
        <v>279814</v>
      </c>
      <c r="N60" s="228">
        <f t="shared" ref="N60:N65" si="77">+N20-N40</f>
        <v>302551</v>
      </c>
      <c r="O60" s="228">
        <v>278158</v>
      </c>
      <c r="P60" s="228">
        <v>226866</v>
      </c>
      <c r="Q60" s="228">
        <v>244283</v>
      </c>
      <c r="R60" s="228">
        <v>283160</v>
      </c>
      <c r="S60" s="228">
        <v>293900</v>
      </c>
      <c r="T60" s="240"/>
      <c r="U60" s="105">
        <f t="shared" si="52"/>
        <v>-3.5175806475018501</v>
      </c>
      <c r="V60" s="106">
        <f t="shared" si="53"/>
        <v>-6.6836374028005476</v>
      </c>
      <c r="W60" s="106">
        <f t="shared" si="54"/>
        <v>-6.2553138334951832</v>
      </c>
      <c r="X60" s="106">
        <f t="shared" si="55"/>
        <v>-3.556430502602633</v>
      </c>
      <c r="Y60" s="106">
        <f t="shared" si="56"/>
        <v>0.43810584958217269</v>
      </c>
      <c r="Z60" s="107">
        <f t="shared" si="57"/>
        <v>1.0095048766850967</v>
      </c>
      <c r="AA60" s="105">
        <f t="shared" si="58"/>
        <v>8.3318323793123135</v>
      </c>
      <c r="AB60" s="107">
        <f t="shared" si="59"/>
        <v>-5.9144603181683628</v>
      </c>
      <c r="AC60" s="192">
        <f t="shared" si="60"/>
        <v>7.4486884412147543</v>
      </c>
      <c r="AD60" s="106">
        <f t="shared" si="61"/>
        <v>8.4000545536230025</v>
      </c>
      <c r="AE60" s="106">
        <f t="shared" si="62"/>
        <v>3.5439262573222763</v>
      </c>
      <c r="AF60" s="106">
        <f t="shared" si="63"/>
        <v>8.1257549657987092</v>
      </c>
      <c r="AG60" s="106">
        <f t="shared" si="69"/>
        <v>-8.0624423650888613</v>
      </c>
      <c r="AH60" s="106">
        <f t="shared" si="70"/>
        <v>-18.439879492950048</v>
      </c>
      <c r="AI60" s="106">
        <f t="shared" si="64"/>
        <v>7.6772191513933334</v>
      </c>
      <c r="AJ60" s="106">
        <f t="shared" si="65"/>
        <v>15.914738233933594</v>
      </c>
      <c r="AK60" s="106">
        <f t="shared" si="66"/>
        <v>3.7929086029100154</v>
      </c>
      <c r="AL60" s="106"/>
    </row>
    <row r="61" spans="1:38">
      <c r="A61" s="98" t="s">
        <v>18</v>
      </c>
      <c r="B61" s="89">
        <v>143662</v>
      </c>
      <c r="C61" s="89">
        <v>141003</v>
      </c>
      <c r="D61" s="89">
        <f t="shared" si="74"/>
        <v>148908</v>
      </c>
      <c r="E61" s="89">
        <f t="shared" si="74"/>
        <v>162799</v>
      </c>
      <c r="F61" s="89">
        <f t="shared" si="74"/>
        <v>150998</v>
      </c>
      <c r="G61" s="89">
        <f t="shared" si="74"/>
        <v>139567</v>
      </c>
      <c r="H61" s="89">
        <f t="shared" si="76"/>
        <v>146904</v>
      </c>
      <c r="I61" s="90">
        <f t="shared" ref="I61:L62" si="78">+I21-I41</f>
        <v>146956</v>
      </c>
      <c r="J61" s="91">
        <f t="shared" si="78"/>
        <v>171258</v>
      </c>
      <c r="K61" s="92">
        <f t="shared" si="78"/>
        <v>186172</v>
      </c>
      <c r="L61" s="157">
        <f t="shared" si="78"/>
        <v>192508</v>
      </c>
      <c r="M61" s="228">
        <v>188687</v>
      </c>
      <c r="N61" s="228">
        <f t="shared" si="77"/>
        <v>196588</v>
      </c>
      <c r="O61" s="228">
        <f>+O21-O41</f>
        <v>183448</v>
      </c>
      <c r="P61" s="228">
        <v>173386</v>
      </c>
      <c r="Q61" s="228">
        <v>183464</v>
      </c>
      <c r="R61" s="228">
        <v>181159</v>
      </c>
      <c r="S61" s="228">
        <v>179731</v>
      </c>
      <c r="T61" s="240"/>
      <c r="U61" s="105">
        <f t="shared" si="52"/>
        <v>-1.8508721861034929</v>
      </c>
      <c r="V61" s="106">
        <f t="shared" si="53"/>
        <v>5.6062636965170958</v>
      </c>
      <c r="W61" s="106">
        <f t="shared" si="54"/>
        <v>9.3285787197464209</v>
      </c>
      <c r="X61" s="106">
        <f t="shared" si="55"/>
        <v>-7.2488160246684563</v>
      </c>
      <c r="Y61" s="106">
        <f t="shared" si="56"/>
        <v>-7.5702989443568791</v>
      </c>
      <c r="Z61" s="107">
        <f t="shared" si="57"/>
        <v>5.2569733532998484</v>
      </c>
      <c r="AA61" s="105">
        <f t="shared" si="58"/>
        <v>3.5397266241899469E-2</v>
      </c>
      <c r="AB61" s="107">
        <f t="shared" si="59"/>
        <v>16.536922616293314</v>
      </c>
      <c r="AC61" s="192">
        <f t="shared" si="60"/>
        <v>8.7084982891310183</v>
      </c>
      <c r="AD61" s="106">
        <f t="shared" si="61"/>
        <v>3.40330447113422</v>
      </c>
      <c r="AE61" s="106">
        <f t="shared" si="62"/>
        <v>-1.9848525775552184</v>
      </c>
      <c r="AF61" s="106">
        <f t="shared" si="63"/>
        <v>4.1873578995903271</v>
      </c>
      <c r="AG61" s="106">
        <f t="shared" si="69"/>
        <v>-6.6840295440209978</v>
      </c>
      <c r="AH61" s="106">
        <f>100*(P61-O61)/O61</f>
        <v>-5.4849330600497144</v>
      </c>
      <c r="AI61" s="106">
        <f t="shared" si="64"/>
        <v>5.812464674195148</v>
      </c>
      <c r="AJ61" s="106">
        <f t="shared" si="65"/>
        <v>-1.2563772729254785</v>
      </c>
      <c r="AK61" s="106">
        <f t="shared" si="66"/>
        <v>-0.78825782875816275</v>
      </c>
      <c r="AL61" s="106"/>
    </row>
    <row r="62" spans="1:38">
      <c r="A62" s="98" t="s">
        <v>19</v>
      </c>
      <c r="B62" s="89">
        <v>242443</v>
      </c>
      <c r="C62" s="89">
        <v>238605</v>
      </c>
      <c r="D62" s="89">
        <f t="shared" si="74"/>
        <v>242507</v>
      </c>
      <c r="E62" s="89">
        <f t="shared" si="74"/>
        <v>251445</v>
      </c>
      <c r="F62" s="89">
        <f t="shared" si="74"/>
        <v>195528</v>
      </c>
      <c r="G62" s="89">
        <f t="shared" si="74"/>
        <v>206906</v>
      </c>
      <c r="H62" s="89">
        <f t="shared" si="76"/>
        <v>223954</v>
      </c>
      <c r="I62" s="90">
        <f t="shared" si="78"/>
        <v>236042</v>
      </c>
      <c r="J62" s="91">
        <f t="shared" si="78"/>
        <v>241627</v>
      </c>
      <c r="K62" s="92">
        <f t="shared" si="78"/>
        <v>248967</v>
      </c>
      <c r="L62" s="157">
        <f t="shared" si="78"/>
        <v>249477</v>
      </c>
      <c r="M62" s="228">
        <v>257427</v>
      </c>
      <c r="N62" s="228">
        <f t="shared" si="77"/>
        <v>305621</v>
      </c>
      <c r="O62" s="228">
        <f>+O22-O42</f>
        <v>269820</v>
      </c>
      <c r="P62" s="228">
        <v>232534</v>
      </c>
      <c r="Q62" s="228">
        <v>246404</v>
      </c>
      <c r="R62" s="228">
        <v>264711</v>
      </c>
      <c r="S62" s="228">
        <v>288065</v>
      </c>
      <c r="T62" s="240"/>
      <c r="U62" s="105">
        <f t="shared" si="52"/>
        <v>-1.5830525113119371</v>
      </c>
      <c r="V62" s="106">
        <f t="shared" si="53"/>
        <v>1.6353387397581778</v>
      </c>
      <c r="W62" s="106">
        <f t="shared" si="54"/>
        <v>3.6856668054942743</v>
      </c>
      <c r="X62" s="106">
        <f t="shared" si="55"/>
        <v>-22.23826284078029</v>
      </c>
      <c r="Y62" s="106">
        <f t="shared" si="56"/>
        <v>5.8191154208092959</v>
      </c>
      <c r="Z62" s="107">
        <f t="shared" si="57"/>
        <v>8.2394903966052215</v>
      </c>
      <c r="AA62" s="105">
        <f t="shared" si="58"/>
        <v>5.3975369942041667</v>
      </c>
      <c r="AB62" s="107">
        <f t="shared" si="59"/>
        <v>2.3661043373636894</v>
      </c>
      <c r="AC62" s="192">
        <f t="shared" si="60"/>
        <v>3.0377399876669413</v>
      </c>
      <c r="AD62" s="106">
        <f t="shared" si="61"/>
        <v>0.20484642542987624</v>
      </c>
      <c r="AE62" s="106">
        <f t="shared" si="62"/>
        <v>3.1866665063312452</v>
      </c>
      <c r="AF62" s="106">
        <f t="shared" si="63"/>
        <v>18.721423937659996</v>
      </c>
      <c r="AG62" s="106">
        <f t="shared" si="69"/>
        <v>-11.714181944303565</v>
      </c>
      <c r="AH62" s="106">
        <f t="shared" si="70"/>
        <v>-13.818842191090356</v>
      </c>
      <c r="AI62" s="106">
        <f t="shared" si="64"/>
        <v>5.9647191378465081</v>
      </c>
      <c r="AJ62" s="106">
        <f t="shared" si="65"/>
        <v>7.4296683495397806</v>
      </c>
      <c r="AK62" s="106">
        <f t="shared" si="66"/>
        <v>8.8224516548235616</v>
      </c>
      <c r="AL62" s="106"/>
    </row>
    <row r="63" spans="1:38">
      <c r="A63" s="98" t="s">
        <v>20</v>
      </c>
      <c r="B63" s="89">
        <v>276335</v>
      </c>
      <c r="C63" s="89">
        <v>258655</v>
      </c>
      <c r="D63" s="89">
        <f t="shared" si="74"/>
        <v>245667</v>
      </c>
      <c r="E63" s="89">
        <f t="shared" si="74"/>
        <v>220899</v>
      </c>
      <c r="F63" s="89">
        <f t="shared" si="74"/>
        <v>228118</v>
      </c>
      <c r="G63" s="89">
        <f t="shared" si="74"/>
        <v>238415</v>
      </c>
      <c r="H63" s="89">
        <f t="shared" si="76"/>
        <v>247496</v>
      </c>
      <c r="I63" s="90">
        <f t="shared" ref="I63:K65" si="79">+I23-I43</f>
        <v>250811</v>
      </c>
      <c r="J63" s="91">
        <f t="shared" si="79"/>
        <v>248185</v>
      </c>
      <c r="K63" s="92">
        <f t="shared" si="79"/>
        <v>283008</v>
      </c>
      <c r="L63" s="157">
        <v>307222</v>
      </c>
      <c r="M63" s="228">
        <v>302537</v>
      </c>
      <c r="N63" s="228">
        <f t="shared" si="77"/>
        <v>304102</v>
      </c>
      <c r="O63" s="228">
        <f>+O23-O43</f>
        <v>266221</v>
      </c>
      <c r="P63" s="228">
        <v>251965</v>
      </c>
      <c r="Q63" s="228">
        <v>277789</v>
      </c>
      <c r="R63" s="228">
        <v>310500</v>
      </c>
      <c r="S63" s="228">
        <v>312181</v>
      </c>
      <c r="T63" s="240"/>
      <c r="U63" s="105">
        <f t="shared" si="52"/>
        <v>-6.3980313749615503</v>
      </c>
      <c r="V63" s="106">
        <f t="shared" si="53"/>
        <v>-5.0213604995070655</v>
      </c>
      <c r="W63" s="106">
        <f t="shared" si="54"/>
        <v>-10.081940187326747</v>
      </c>
      <c r="X63" s="106">
        <f t="shared" si="55"/>
        <v>3.2680093617445078</v>
      </c>
      <c r="Y63" s="106">
        <f t="shared" si="56"/>
        <v>4.5138919331223315</v>
      </c>
      <c r="Z63" s="107">
        <f t="shared" si="57"/>
        <v>3.8089046410670471</v>
      </c>
      <c r="AA63" s="105">
        <f t="shared" si="58"/>
        <v>1.3394155865145296</v>
      </c>
      <c r="AB63" s="107">
        <f t="shared" si="59"/>
        <v>-1.047003520579241</v>
      </c>
      <c r="AC63" s="192">
        <f t="shared" si="60"/>
        <v>14.031065535789834</v>
      </c>
      <c r="AD63" s="106">
        <f t="shared" si="61"/>
        <v>8.5559418815015835</v>
      </c>
      <c r="AE63" s="106">
        <f t="shared" si="62"/>
        <v>-1.5249558950856383</v>
      </c>
      <c r="AF63" s="106">
        <f t="shared" si="63"/>
        <v>0.51729209980927948</v>
      </c>
      <c r="AG63" s="106">
        <f t="shared" si="69"/>
        <v>-12.456675720646363</v>
      </c>
      <c r="AH63" s="106">
        <f t="shared" si="70"/>
        <v>-5.3549494592838283</v>
      </c>
      <c r="AI63" s="106">
        <f t="shared" si="64"/>
        <v>10.249042525747624</v>
      </c>
      <c r="AJ63" s="106">
        <f t="shared" si="65"/>
        <v>11.775484270435474</v>
      </c>
      <c r="AK63" s="106">
        <f t="shared" si="66"/>
        <v>0.54138486312399359</v>
      </c>
      <c r="AL63" s="106"/>
    </row>
    <row r="64" spans="1:38">
      <c r="A64" s="98" t="s">
        <v>21</v>
      </c>
      <c r="B64" s="89">
        <v>227119</v>
      </c>
      <c r="C64" s="89">
        <v>244910</v>
      </c>
      <c r="D64" s="89">
        <f t="shared" si="74"/>
        <v>246955</v>
      </c>
      <c r="E64" s="89">
        <f t="shared" si="74"/>
        <v>228350</v>
      </c>
      <c r="F64" s="89">
        <f t="shared" si="74"/>
        <v>227720</v>
      </c>
      <c r="G64" s="89">
        <f t="shared" si="74"/>
        <v>203629</v>
      </c>
      <c r="H64" s="89">
        <f t="shared" si="76"/>
        <v>214842</v>
      </c>
      <c r="I64" s="90">
        <f t="shared" si="79"/>
        <v>237031</v>
      </c>
      <c r="J64" s="91">
        <f t="shared" si="79"/>
        <v>246734</v>
      </c>
      <c r="K64" s="92">
        <f t="shared" si="79"/>
        <v>261798</v>
      </c>
      <c r="L64" s="157">
        <f>+L24-L44</f>
        <v>268039</v>
      </c>
      <c r="M64" s="228">
        <v>256856</v>
      </c>
      <c r="N64" s="228">
        <f t="shared" si="77"/>
        <v>244786</v>
      </c>
      <c r="O64" s="228">
        <f>+O24-O44</f>
        <v>255995</v>
      </c>
      <c r="P64" s="228">
        <v>234868</v>
      </c>
      <c r="Q64" s="228">
        <v>256303</v>
      </c>
      <c r="R64" s="228">
        <v>261794</v>
      </c>
      <c r="S64" s="228">
        <v>257353</v>
      </c>
      <c r="T64" s="240"/>
      <c r="U64" s="105">
        <f t="shared" si="52"/>
        <v>7.8333384701412037</v>
      </c>
      <c r="V64" s="106">
        <f t="shared" si="53"/>
        <v>0.83500061246988688</v>
      </c>
      <c r="W64" s="106">
        <f t="shared" si="54"/>
        <v>-7.5337612115567616</v>
      </c>
      <c r="X64" s="106">
        <f t="shared" si="55"/>
        <v>-0.27589227063717975</v>
      </c>
      <c r="Y64" s="106">
        <f t="shared" si="56"/>
        <v>-10.579220094853328</v>
      </c>
      <c r="Z64" s="107">
        <f t="shared" si="57"/>
        <v>5.5065830505478104</v>
      </c>
      <c r="AA64" s="105">
        <f t="shared" si="58"/>
        <v>10.328055035793746</v>
      </c>
      <c r="AB64" s="107">
        <f t="shared" si="59"/>
        <v>4.0935573827895926</v>
      </c>
      <c r="AC64" s="192">
        <f t="shared" si="60"/>
        <v>6.1053604286397496</v>
      </c>
      <c r="AD64" s="106">
        <f t="shared" si="61"/>
        <v>2.383899036661854</v>
      </c>
      <c r="AE64" s="106">
        <f t="shared" si="62"/>
        <v>-4.1721540522088203</v>
      </c>
      <c r="AF64" s="106">
        <f t="shared" si="63"/>
        <v>-4.6991310306163765</v>
      </c>
      <c r="AG64" s="106">
        <f t="shared" si="69"/>
        <v>4.5791017460148868</v>
      </c>
      <c r="AH64" s="106">
        <f t="shared" si="70"/>
        <v>-8.2528955643664919</v>
      </c>
      <c r="AI64" s="106">
        <f t="shared" si="64"/>
        <v>9.1264029156802966</v>
      </c>
      <c r="AJ64" s="106">
        <f t="shared" si="65"/>
        <v>2.1423861601307825</v>
      </c>
      <c r="AK64" s="106">
        <f t="shared" si="66"/>
        <v>-1.6963719565765449</v>
      </c>
      <c r="AL64" s="106"/>
    </row>
    <row r="65" spans="1:38" ht="15" thickBot="1">
      <c r="A65" s="99" t="s">
        <v>22</v>
      </c>
      <c r="B65" s="93">
        <v>226488</v>
      </c>
      <c r="C65" s="93">
        <v>255994</v>
      </c>
      <c r="D65" s="93">
        <f t="shared" si="74"/>
        <v>246191</v>
      </c>
      <c r="E65" s="93">
        <f t="shared" si="74"/>
        <v>228540</v>
      </c>
      <c r="F65" s="93">
        <f t="shared" si="74"/>
        <v>194264</v>
      </c>
      <c r="G65" s="93">
        <f t="shared" si="74"/>
        <v>203076</v>
      </c>
      <c r="H65" s="93">
        <f t="shared" si="76"/>
        <v>220110</v>
      </c>
      <c r="I65" s="94">
        <f t="shared" si="79"/>
        <v>234287</v>
      </c>
      <c r="J65" s="95">
        <f t="shared" si="79"/>
        <v>239771</v>
      </c>
      <c r="K65" s="96">
        <f t="shared" si="79"/>
        <v>234986</v>
      </c>
      <c r="L65" s="231">
        <v>237803</v>
      </c>
      <c r="M65" s="230">
        <v>240661</v>
      </c>
      <c r="N65" s="230">
        <f t="shared" si="77"/>
        <v>229441</v>
      </c>
      <c r="O65" s="230">
        <f>+O25-O45</f>
        <v>238062</v>
      </c>
      <c r="P65" s="230">
        <v>228633</v>
      </c>
      <c r="Q65" s="229">
        <v>228352</v>
      </c>
      <c r="R65" s="229">
        <v>255587</v>
      </c>
      <c r="S65" s="229">
        <v>263500</v>
      </c>
      <c r="T65" s="241"/>
      <c r="U65" s="109">
        <f t="shared" si="52"/>
        <v>13.027621772455936</v>
      </c>
      <c r="V65" s="110">
        <f t="shared" si="53"/>
        <v>-3.8293866262490526</v>
      </c>
      <c r="W65" s="111">
        <f t="shared" si="54"/>
        <v>-7.1696365829782565</v>
      </c>
      <c r="X65" s="111">
        <f t="shared" si="55"/>
        <v>-14.997812199177387</v>
      </c>
      <c r="Y65" s="111">
        <f t="shared" si="56"/>
        <v>4.5360952106411894</v>
      </c>
      <c r="Z65" s="233">
        <f t="shared" si="57"/>
        <v>8.3879926726939669</v>
      </c>
      <c r="AA65" s="203">
        <f t="shared" si="58"/>
        <v>6.4408704738539821</v>
      </c>
      <c r="AB65" s="113">
        <f t="shared" si="59"/>
        <v>2.3407188619086847</v>
      </c>
      <c r="AC65" s="193">
        <f t="shared" si="60"/>
        <v>-1.9956541867031459</v>
      </c>
      <c r="AD65" s="112">
        <f t="shared" si="61"/>
        <v>1.1987948218191722</v>
      </c>
      <c r="AE65" s="190">
        <f t="shared" si="62"/>
        <v>1.2018351324415588</v>
      </c>
      <c r="AF65" s="190">
        <f t="shared" si="63"/>
        <v>-4.662159635337674</v>
      </c>
      <c r="AG65" s="190">
        <f t="shared" si="69"/>
        <v>3.7573929681268825</v>
      </c>
      <c r="AH65" s="190">
        <f t="shared" si="70"/>
        <v>-3.9607329183153968</v>
      </c>
      <c r="AI65" s="190">
        <f t="shared" si="64"/>
        <v>-0.1229043926292355</v>
      </c>
      <c r="AJ65" s="190">
        <f t="shared" si="65"/>
        <v>11.926762191704036</v>
      </c>
      <c r="AK65" s="190">
        <f t="shared" si="66"/>
        <v>3.096010360464343</v>
      </c>
      <c r="AL65" s="190"/>
    </row>
    <row r="66" spans="1:38" ht="15" thickBot="1">
      <c r="A66" s="84" t="str">
        <f>A26</f>
        <v>TOTALE Gen - Mar</v>
      </c>
      <c r="B66" s="149">
        <f>SUM(B54:B54)</f>
        <v>272215</v>
      </c>
      <c r="C66" s="81">
        <f t="shared" ref="C66:E66" si="80">SUM(C54:C54)</f>
        <v>220285</v>
      </c>
      <c r="D66" s="81">
        <f t="shared" si="80"/>
        <v>204913</v>
      </c>
      <c r="E66" s="81">
        <f t="shared" si="80"/>
        <v>224878</v>
      </c>
      <c r="F66" s="81">
        <f t="shared" ref="F66:G66" si="81">SUM(F54:F63)</f>
        <v>2078019</v>
      </c>
      <c r="G66" s="81">
        <f t="shared" si="81"/>
        <v>2103266</v>
      </c>
      <c r="H66" s="81">
        <f t="shared" ref="H66:J66" si="82">SUM(H54:H65)</f>
        <v>2557806</v>
      </c>
      <c r="I66" s="148">
        <f t="shared" si="82"/>
        <v>2707680</v>
      </c>
      <c r="J66" s="216">
        <f t="shared" si="82"/>
        <v>2818440</v>
      </c>
      <c r="K66" s="216">
        <f>SUM(K54:K65)</f>
        <v>2950705</v>
      </c>
      <c r="L66" s="216">
        <f>SUM(L54:L65)</f>
        <v>3087957</v>
      </c>
      <c r="M66" s="216">
        <f>SUM(M54:M56)</f>
        <v>823005</v>
      </c>
      <c r="N66" s="216">
        <f t="shared" ref="N66:T66" si="83">SUM(N54:N56)</f>
        <v>640498</v>
      </c>
      <c r="O66" s="216">
        <f t="shared" si="83"/>
        <v>771435</v>
      </c>
      <c r="P66" s="216">
        <f t="shared" si="83"/>
        <v>707183</v>
      </c>
      <c r="Q66" s="216">
        <f t="shared" si="83"/>
        <v>750849</v>
      </c>
      <c r="R66" s="216">
        <f t="shared" si="83"/>
        <v>813955</v>
      </c>
      <c r="S66" s="216">
        <f t="shared" si="83"/>
        <v>843650</v>
      </c>
      <c r="T66" s="216">
        <f t="shared" si="83"/>
        <v>840174</v>
      </c>
      <c r="U66" s="80">
        <f t="shared" ref="U66:AB66" si="84">SUM(U54:U59)</f>
        <v>-57.578575022538935</v>
      </c>
      <c r="V66" s="80">
        <f t="shared" si="84"/>
        <v>1.9571568701089885</v>
      </c>
      <c r="W66" s="80">
        <f t="shared" si="84"/>
        <v>19.479963864025123</v>
      </c>
      <c r="X66" s="80">
        <f t="shared" si="84"/>
        <v>-76.840701488075055</v>
      </c>
      <c r="Y66" s="80">
        <f t="shared" si="84"/>
        <v>7.5135326559706783</v>
      </c>
      <c r="Z66" s="80">
        <f t="shared" si="84"/>
        <v>-6.6954735732356232</v>
      </c>
      <c r="AA66" s="80">
        <f t="shared" si="84"/>
        <v>37.657260251248786</v>
      </c>
      <c r="AB66" s="80">
        <f t="shared" si="84"/>
        <v>37.446589836788121</v>
      </c>
      <c r="AC66" s="142">
        <f t="shared" si="60"/>
        <v>4.6928442684605667</v>
      </c>
      <c r="AD66" s="142">
        <f t="shared" si="61"/>
        <v>4.6514985401793805</v>
      </c>
      <c r="AE66" s="142">
        <f t="shared" si="62"/>
        <v>-73.347912551891099</v>
      </c>
      <c r="AF66" s="142">
        <f t="shared" si="63"/>
        <v>-22.175685445410416</v>
      </c>
      <c r="AG66" s="142">
        <f t="shared" si="69"/>
        <v>20.442999041370932</v>
      </c>
      <c r="AH66" s="142">
        <f t="shared" si="70"/>
        <v>-8.3288935555166663</v>
      </c>
      <c r="AI66" s="142">
        <f t="shared" si="64"/>
        <v>6.1746393790574716</v>
      </c>
      <c r="AJ66" s="142">
        <f t="shared" si="65"/>
        <v>8.404619304280887</v>
      </c>
      <c r="AK66" s="142">
        <f t="shared" si="66"/>
        <v>3.6482360818472768</v>
      </c>
      <c r="AL66" s="142">
        <f>100*(T66-S66)/S66</f>
        <v>-0.41201920227582528</v>
      </c>
    </row>
    <row r="67" spans="1:38" ht="15" thickBot="1">
      <c r="A67" s="83" t="s">
        <v>23</v>
      </c>
      <c r="B67" s="80">
        <f>SUM(B54:B65)</f>
        <v>2967723</v>
      </c>
      <c r="C67" s="81">
        <f>SUM(C54:C65)</f>
        <v>2824381</v>
      </c>
      <c r="D67" s="81">
        <f>SUM(D54:D65)</f>
        <v>2802829</v>
      </c>
      <c r="E67" s="81">
        <f>SUM(E54:E65)</f>
        <v>2792216</v>
      </c>
      <c r="F67" s="81">
        <f>SUM(F54:F65)</f>
        <v>2500003</v>
      </c>
      <c r="G67" s="81">
        <f>+G27-G47</f>
        <v>2509971</v>
      </c>
      <c r="H67" s="81">
        <f t="shared" ref="H67:J67" si="85">SUM(H54:H65)</f>
        <v>2557806</v>
      </c>
      <c r="I67" s="148">
        <f t="shared" si="85"/>
        <v>2707680</v>
      </c>
      <c r="J67" s="165">
        <f t="shared" si="85"/>
        <v>2818440</v>
      </c>
      <c r="K67" s="165">
        <f>SUM(K54:K65)</f>
        <v>2950705</v>
      </c>
      <c r="L67" s="165">
        <f t="shared" ref="L67:Q67" si="86">SUM(L54:L65)</f>
        <v>3087957</v>
      </c>
      <c r="M67" s="165">
        <f t="shared" si="86"/>
        <v>3102709</v>
      </c>
      <c r="N67" s="165">
        <f t="shared" si="86"/>
        <v>2677640</v>
      </c>
      <c r="O67" s="165">
        <f t="shared" si="86"/>
        <v>3033816</v>
      </c>
      <c r="P67" s="165">
        <f t="shared" si="86"/>
        <v>2726307</v>
      </c>
      <c r="Q67" s="165">
        <f t="shared" si="86"/>
        <v>2906421</v>
      </c>
      <c r="R67" s="165">
        <f t="shared" ref="R67" si="87">SUM(R54:R65)</f>
        <v>3154828</v>
      </c>
      <c r="S67" s="165">
        <f>SUM(S54:S65)</f>
        <v>3220786</v>
      </c>
      <c r="T67" s="148"/>
      <c r="U67" s="141">
        <f t="shared" si="52"/>
        <v>-4.8300329916235443</v>
      </c>
      <c r="V67" s="142">
        <f t="shared" si="53"/>
        <v>-0.76306985495228863</v>
      </c>
      <c r="W67" s="142">
        <f t="shared" si="54"/>
        <v>-0.37865313938167472</v>
      </c>
      <c r="X67" s="142">
        <f t="shared" si="55"/>
        <v>-10.465272027665481</v>
      </c>
      <c r="Y67" s="142">
        <f t="shared" si="56"/>
        <v>0.39871952153657414</v>
      </c>
      <c r="Z67" s="142">
        <f t="shared" si="57"/>
        <v>1.9057989116208913</v>
      </c>
      <c r="AA67" s="142">
        <f t="shared" si="58"/>
        <v>5.8594748780791042</v>
      </c>
      <c r="AB67" s="142">
        <f t="shared" si="59"/>
        <v>4.090586775394434</v>
      </c>
      <c r="AC67" s="142">
        <f t="shared" si="60"/>
        <v>4.6928442684605667</v>
      </c>
      <c r="AD67" s="142">
        <f t="shared" si="61"/>
        <v>4.6514985401793805</v>
      </c>
      <c r="AE67" s="142">
        <f t="shared" si="62"/>
        <v>0.47772685953852334</v>
      </c>
      <c r="AF67" s="200">
        <f t="shared" si="63"/>
        <v>-13.69993125362385</v>
      </c>
      <c r="AG67" s="200">
        <f t="shared" si="69"/>
        <v>13.301862834436294</v>
      </c>
      <c r="AH67" s="200">
        <f t="shared" si="70"/>
        <v>-10.136046484031992</v>
      </c>
      <c r="AI67" s="200">
        <f t="shared" si="64"/>
        <v>6.6065193685083887</v>
      </c>
      <c r="AJ67" s="200">
        <f t="shared" si="65"/>
        <v>8.5468347496801051</v>
      </c>
      <c r="AK67" s="200">
        <f t="shared" si="66"/>
        <v>2.0907003487987299</v>
      </c>
      <c r="AL67" s="200">
        <f t="shared" si="67"/>
        <v>-100</v>
      </c>
    </row>
    <row r="68" spans="1:38" ht="15.6" thickBot="1">
      <c r="A68" s="154" t="s">
        <v>24</v>
      </c>
      <c r="B68" s="151">
        <v>2161359</v>
      </c>
      <c r="C68" s="114">
        <v>2159924</v>
      </c>
      <c r="D68" s="114">
        <v>1962042</v>
      </c>
      <c r="E68" s="114">
        <v>1749469</v>
      </c>
      <c r="F68" s="115">
        <v>1403263</v>
      </c>
      <c r="G68" s="116">
        <v>1304842</v>
      </c>
      <c r="H68" s="116">
        <v>1360777</v>
      </c>
      <c r="I68" s="117">
        <v>1575954</v>
      </c>
      <c r="J68" s="204">
        <v>1826131</v>
      </c>
      <c r="K68" s="205">
        <v>1971646</v>
      </c>
      <c r="L68" s="205">
        <v>1911056</v>
      </c>
      <c r="M68" s="205">
        <v>1917122</v>
      </c>
      <c r="N68" s="205">
        <v>1381846</v>
      </c>
      <c r="O68" s="205">
        <v>1458317</v>
      </c>
      <c r="P68" s="205">
        <v>1316926</v>
      </c>
      <c r="Q68" s="205">
        <v>1565331</v>
      </c>
      <c r="R68" s="205">
        <v>1559229</v>
      </c>
      <c r="S68" s="205">
        <v>1524668</v>
      </c>
      <c r="T68" s="205">
        <f>GETPIVOTDATA("Immatricolazioni",'[1]Trend quote segmenti'!$I$3)</f>
        <v>484577</v>
      </c>
      <c r="U68" s="242">
        <f>100*(C68-B68)/B68</f>
        <v>-6.6393412663051349E-2</v>
      </c>
      <c r="V68" s="206">
        <f>100*(D68-C68)/C68</f>
        <v>-9.161526053694482</v>
      </c>
      <c r="W68" s="206">
        <f>100*(E68-D68)/D68</f>
        <v>-10.834273680176061</v>
      </c>
      <c r="X68" s="206">
        <f>100*(F68-E68)/E68</f>
        <v>-19.789204610084546</v>
      </c>
      <c r="Y68" s="206">
        <f>(G68-F68)/F68*100</f>
        <v>-7.0137244408211439</v>
      </c>
      <c r="Z68" s="206">
        <f>100*(H68-G68)/G68</f>
        <v>4.2867259024464266</v>
      </c>
      <c r="AA68" s="206">
        <f>100*(I68-H68)/H68</f>
        <v>15.812804008298201</v>
      </c>
      <c r="AB68" s="206">
        <f>100*(J68-I68)/I68</f>
        <v>15.874638472950352</v>
      </c>
      <c r="AC68" s="201">
        <f>100*(K68-J68)/J68</f>
        <v>7.9684863791261415</v>
      </c>
      <c r="AD68" s="207">
        <f t="shared" si="61"/>
        <v>-3.0730668690018392</v>
      </c>
      <c r="AE68" s="208">
        <f t="shared" si="62"/>
        <v>0.31741613013956682</v>
      </c>
      <c r="AF68" s="234">
        <f t="shared" si="63"/>
        <v>-27.920810464853044</v>
      </c>
      <c r="AG68" s="142">
        <f t="shared" si="69"/>
        <v>5.5339741186789269</v>
      </c>
      <c r="AH68" s="142">
        <f t="shared" si="70"/>
        <v>-9.6954914466470594</v>
      </c>
      <c r="AI68" s="142">
        <f t="shared" si="64"/>
        <v>18.862487337936983</v>
      </c>
      <c r="AJ68" s="142">
        <f>100*(R68-Q68)/Q68</f>
        <v>-0.38982170544121342</v>
      </c>
      <c r="AK68" s="220">
        <f>100*(R68-Q68)/Q68</f>
        <v>-0.38982170544121342</v>
      </c>
      <c r="AL68" s="220"/>
    </row>
    <row r="69" spans="1:38" ht="15">
      <c r="A69" s="155" t="s">
        <v>25</v>
      </c>
      <c r="B69" s="152">
        <f t="shared" ref="B69:G69" si="88">B67/B68</f>
        <v>1.3730819359486324</v>
      </c>
      <c r="C69" s="118">
        <f t="shared" si="88"/>
        <v>1.3076298054931563</v>
      </c>
      <c r="D69" s="118">
        <f t="shared" si="88"/>
        <v>1.4285265045294646</v>
      </c>
      <c r="E69" s="119">
        <f t="shared" si="88"/>
        <v>1.5960362830093018</v>
      </c>
      <c r="F69" s="120">
        <f t="shared" si="88"/>
        <v>1.7815641116455005</v>
      </c>
      <c r="G69" s="121">
        <f t="shared" si="88"/>
        <v>1.9235823187788252</v>
      </c>
      <c r="H69" s="121">
        <f t="shared" ref="H69:L69" si="89">H67/H68</f>
        <v>1.8796658085784812</v>
      </c>
      <c r="I69" s="122">
        <f t="shared" si="89"/>
        <v>1.7181212141978763</v>
      </c>
      <c r="J69" s="198">
        <f t="shared" si="89"/>
        <v>1.5433942033731425</v>
      </c>
      <c r="K69" s="120">
        <f t="shared" si="89"/>
        <v>1.4965693638716078</v>
      </c>
      <c r="L69" s="120">
        <f t="shared" si="89"/>
        <v>1.6158380497484113</v>
      </c>
      <c r="M69" s="120">
        <f t="shared" ref="M69" si="90">M67/M68</f>
        <v>1.6184202153018952</v>
      </c>
      <c r="N69" s="120">
        <f>N67/N68</f>
        <v>1.9377267799740348</v>
      </c>
      <c r="O69" s="120">
        <f>O67/O68</f>
        <v>2.0803542713964109</v>
      </c>
      <c r="P69" s="120">
        <f>P67/P68</f>
        <v>2.0702051595913513</v>
      </c>
      <c r="Q69" s="120">
        <f t="shared" ref="Q69:AC69" si="91">Q67/Q68</f>
        <v>1.8567453145692507</v>
      </c>
      <c r="R69" s="120">
        <f>R67/R68</f>
        <v>2.0233256308085599</v>
      </c>
      <c r="S69" s="120">
        <f>S67/S68</f>
        <v>2.1124507105809265</v>
      </c>
      <c r="T69" s="225">
        <f>T66/T68</f>
        <v>1.7338297112739565</v>
      </c>
      <c r="U69" s="221">
        <f t="shared" si="91"/>
        <v>72.748677886707128</v>
      </c>
      <c r="V69" s="120">
        <f t="shared" si="91"/>
        <v>8.3290693109427189E-2</v>
      </c>
      <c r="W69" s="120">
        <f t="shared" si="91"/>
        <v>3.4949563815663318E-2</v>
      </c>
      <c r="X69" s="120">
        <f t="shared" si="91"/>
        <v>0.52883742595356231</v>
      </c>
      <c r="Y69" s="120">
        <f t="shared" si="91"/>
        <v>-5.6848472576988406E-2</v>
      </c>
      <c r="Z69" s="120">
        <f t="shared" si="91"/>
        <v>0.44458147196517867</v>
      </c>
      <c r="AA69" s="120">
        <f t="shared" si="91"/>
        <v>0.3705525519069347</v>
      </c>
      <c r="AB69" s="120">
        <f t="shared" si="91"/>
        <v>0.25768062575816164</v>
      </c>
      <c r="AC69" s="120">
        <f t="shared" si="91"/>
        <v>0.58892543014865573</v>
      </c>
      <c r="AE69" s="30"/>
      <c r="AF69" s="30"/>
      <c r="AH69" s="30"/>
      <c r="AI69" s="30"/>
      <c r="AJ69" s="30"/>
      <c r="AK69" s="30"/>
      <c r="AL69" s="30" t="s">
        <v>84</v>
      </c>
    </row>
    <row r="70" spans="1:38" ht="15.6" thickBot="1">
      <c r="A70" s="156" t="s">
        <v>65</v>
      </c>
      <c r="B70" s="153">
        <f>B67/B27</f>
        <v>0.60729807960890281</v>
      </c>
      <c r="C70" s="123">
        <f t="shared" ref="C70:H70" si="92">C67/C27</f>
        <v>0.6267944675540027</v>
      </c>
      <c r="D70" s="123">
        <f t="shared" si="92"/>
        <v>0.60944830799826311</v>
      </c>
      <c r="E70" s="124">
        <f t="shared" si="92"/>
        <v>0.59653812463947697</v>
      </c>
      <c r="F70" s="125">
        <f t="shared" si="92"/>
        <v>0.59847714083395054</v>
      </c>
      <c r="G70" s="126">
        <f t="shared" si="92"/>
        <v>0.60036596435794187</v>
      </c>
      <c r="H70" s="126">
        <f t="shared" si="92"/>
        <v>0.59258142067691466</v>
      </c>
      <c r="I70" s="127">
        <f t="shared" ref="I70:J70" si="93">I67/I27</f>
        <v>0.57473450410767235</v>
      </c>
      <c r="J70" s="199">
        <f t="shared" si="93"/>
        <v>0.56005236407338121</v>
      </c>
      <c r="K70" s="180">
        <f t="shared" ref="K70" si="94">K67/K27</f>
        <v>0.55122712136709029</v>
      </c>
      <c r="L70" s="180">
        <f t="shared" ref="L70" si="95">L67/L27</f>
        <v>0.54848288551485902</v>
      </c>
      <c r="M70" s="180">
        <f>M67/M27</f>
        <v>0.54965791524943308</v>
      </c>
      <c r="N70" s="180">
        <f t="shared" ref="N70:S70" si="96">N67/N27</f>
        <v>0.56407053304248267</v>
      </c>
      <c r="O70" s="180">
        <f t="shared" si="96"/>
        <v>0.59915654812759134</v>
      </c>
      <c r="P70" s="180">
        <f t="shared" si="96"/>
        <v>0.57454794743415039</v>
      </c>
      <c r="Q70" s="180">
        <f t="shared" si="96"/>
        <v>0.57286288642440664</v>
      </c>
      <c r="R70" s="180">
        <f t="shared" si="96"/>
        <v>0.57696913568054609</v>
      </c>
      <c r="S70" s="180">
        <f t="shared" si="96"/>
        <v>0.57015546752756829</v>
      </c>
      <c r="T70" s="265">
        <f>T66/T26</f>
        <v>0.55877828478622182</v>
      </c>
      <c r="U70" s="27"/>
      <c r="V70" s="27"/>
      <c r="W70" s="27"/>
      <c r="X70" s="30"/>
      <c r="Y70" s="30"/>
      <c r="Z70" s="24"/>
    </row>
    <row r="71" spans="1:38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</sheetData>
  <mergeCells count="61">
    <mergeCell ref="Q12:Q13"/>
    <mergeCell ref="Q32:Q33"/>
    <mergeCell ref="Q52:Q53"/>
    <mergeCell ref="U52:AL52"/>
    <mergeCell ref="U32:AL32"/>
    <mergeCell ref="T12:T13"/>
    <mergeCell ref="T32:T33"/>
    <mergeCell ref="T52:T53"/>
    <mergeCell ref="AE12:AL12"/>
    <mergeCell ref="R12:R13"/>
    <mergeCell ref="R32:R33"/>
    <mergeCell ref="R52:R53"/>
    <mergeCell ref="S12:S13"/>
    <mergeCell ref="S32:S33"/>
    <mergeCell ref="S52:S53"/>
    <mergeCell ref="L32:L33"/>
    <mergeCell ref="L52:L53"/>
    <mergeCell ref="M12:M13"/>
    <mergeCell ref="M32:M33"/>
    <mergeCell ref="M52:M53"/>
    <mergeCell ref="N12:N13"/>
    <mergeCell ref="O12:O13"/>
    <mergeCell ref="O52:O53"/>
    <mergeCell ref="P12:P13"/>
    <mergeCell ref="P32:P33"/>
    <mergeCell ref="P52:P53"/>
    <mergeCell ref="N32:N33"/>
    <mergeCell ref="A7:M7"/>
    <mergeCell ref="F12:F13"/>
    <mergeCell ref="B12:B13"/>
    <mergeCell ref="C12:C13"/>
    <mergeCell ref="D12:D13"/>
    <mergeCell ref="E12:E13"/>
    <mergeCell ref="G12:G13"/>
    <mergeCell ref="L12:L13"/>
    <mergeCell ref="B32:B33"/>
    <mergeCell ref="C32:C33"/>
    <mergeCell ref="D32:D33"/>
    <mergeCell ref="E32:E33"/>
    <mergeCell ref="F32:F33"/>
    <mergeCell ref="B52:B53"/>
    <mergeCell ref="C52:C53"/>
    <mergeCell ref="D52:D53"/>
    <mergeCell ref="E52:E53"/>
    <mergeCell ref="F52:F53"/>
    <mergeCell ref="G52:G53"/>
    <mergeCell ref="K12:K13"/>
    <mergeCell ref="O32:O33"/>
    <mergeCell ref="N52:N53"/>
    <mergeCell ref="J52:J53"/>
    <mergeCell ref="H12:H13"/>
    <mergeCell ref="I12:I13"/>
    <mergeCell ref="J12:J13"/>
    <mergeCell ref="J32:J33"/>
    <mergeCell ref="I32:I33"/>
    <mergeCell ref="G32:G33"/>
    <mergeCell ref="H32:H33"/>
    <mergeCell ref="K52:K53"/>
    <mergeCell ref="K32:K33"/>
    <mergeCell ref="H52:H53"/>
    <mergeCell ref="I52:I53"/>
  </mergeCells>
  <phoneticPr fontId="2" type="noConversion"/>
  <pageMargins left="0.39370078740157483" right="0.31496062992125984" top="0.74803149606299213" bottom="0.74803149606299213" header="0.31496062992125984" footer="0.31496062992125984"/>
  <pageSetup paperSize="9" scale="98" fitToHeight="0" orientation="landscape" r:id="rId1"/>
  <headerFooter>
    <oddFooter>&amp;L&amp;"Trebuchet MS,Grassetto"&amp;10&amp;K04-024ANFIA - Studi e Statistiche</oddFooter>
  </headerFooter>
  <rowBreaks count="1" manualBreakCount="1">
    <brk id="49" max="21" man="1"/>
  </rowBreaks>
  <ignoredErrors>
    <ignoredError sqref="B67:G67 B47:G47 U47:AG47 K65:Q65 B27:R27 H47:R47 H26:K26 U24:AF26 S27 L67:R67 L24:R25 L26 S47 S67 H46:L46 L66 M26:T26 M46:T46 P66:S66" formulaRange="1"/>
    <ignoredError sqref="T69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N35"/>
  <sheetViews>
    <sheetView showGridLines="0" topLeftCell="A9" zoomScaleNormal="100" workbookViewId="0"/>
  </sheetViews>
  <sheetFormatPr defaultRowHeight="14.4"/>
  <cols>
    <col min="1" max="1" width="2.109375" customWidth="1"/>
    <col min="2" max="2" width="12.44140625" customWidth="1"/>
    <col min="3" max="13" width="10.44140625" style="4" customWidth="1"/>
    <col min="14" max="14" width="10.44140625" customWidth="1"/>
  </cols>
  <sheetData>
    <row r="1" spans="2:14">
      <c r="B1" s="24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4"/>
    </row>
    <row r="2" spans="2:14">
      <c r="B2" s="24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4"/>
    </row>
    <row r="3" spans="2:14">
      <c r="B3" s="24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4"/>
    </row>
    <row r="4" spans="2:14">
      <c r="B4" s="24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4"/>
    </row>
    <row r="5" spans="2:14"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4"/>
    </row>
    <row r="6" spans="2:14" s="68" customFormat="1" ht="16.2">
      <c r="B6" s="256" t="s">
        <v>28</v>
      </c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67"/>
      <c r="N6" s="36"/>
    </row>
    <row r="7" spans="2:14" s="68" customFormat="1" ht="16.2">
      <c r="B7" s="69" t="s">
        <v>29</v>
      </c>
      <c r="C7" s="66"/>
      <c r="D7" s="66"/>
      <c r="E7" s="66"/>
      <c r="F7" s="66"/>
      <c r="G7" s="66"/>
      <c r="H7" s="66"/>
      <c r="I7" s="66"/>
      <c r="J7" s="66"/>
      <c r="K7" s="66"/>
      <c r="L7" s="67"/>
      <c r="M7" s="67"/>
      <c r="N7" s="36"/>
    </row>
    <row r="8" spans="2:14" s="68" customFormat="1" ht="16.2">
      <c r="B8" s="69"/>
      <c r="C8" s="66"/>
      <c r="D8" s="66"/>
      <c r="E8" s="66"/>
      <c r="F8" s="66"/>
      <c r="G8" s="66"/>
      <c r="H8" s="66"/>
      <c r="I8" s="66"/>
      <c r="J8" s="66"/>
      <c r="K8" s="66"/>
      <c r="L8" s="67"/>
      <c r="M8" s="67"/>
      <c r="N8" s="36"/>
    </row>
    <row r="9" spans="2:14" ht="18">
      <c r="B9" s="264" t="s">
        <v>85</v>
      </c>
      <c r="C9" s="264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</row>
    <row r="10" spans="2:14" ht="15" thickBot="1">
      <c r="B10" s="27"/>
      <c r="C10" s="26"/>
      <c r="D10" s="26"/>
      <c r="E10" s="26"/>
      <c r="F10" s="26"/>
      <c r="G10" s="26"/>
      <c r="H10" s="26"/>
      <c r="I10" s="26"/>
      <c r="J10" s="26"/>
      <c r="K10" s="26"/>
      <c r="L10" s="25"/>
      <c r="M10" s="25"/>
      <c r="N10" s="24"/>
    </row>
    <row r="11" spans="2:14" ht="14.4" customHeight="1" thickBot="1">
      <c r="B11" s="172" t="s">
        <v>30</v>
      </c>
      <c r="C11" s="247" t="s">
        <v>31</v>
      </c>
      <c r="D11" s="248"/>
      <c r="E11" s="248"/>
      <c r="F11" s="249"/>
      <c r="G11" s="247" t="s">
        <v>32</v>
      </c>
      <c r="H11" s="248"/>
      <c r="I11" s="248"/>
      <c r="J11" s="249"/>
      <c r="K11" s="247" t="s">
        <v>33</v>
      </c>
      <c r="L11" s="248"/>
      <c r="M11" s="248"/>
      <c r="N11" s="249"/>
    </row>
    <row r="12" spans="2:14" ht="15" thickBot="1">
      <c r="B12" s="172" t="s">
        <v>34</v>
      </c>
      <c r="C12" s="145" t="s">
        <v>35</v>
      </c>
      <c r="D12" s="145" t="s">
        <v>36</v>
      </c>
      <c r="E12" s="145" t="s">
        <v>37</v>
      </c>
      <c r="F12" s="145" t="s">
        <v>38</v>
      </c>
      <c r="G12" s="145" t="s">
        <v>35</v>
      </c>
      <c r="H12" s="145" t="s">
        <v>36</v>
      </c>
      <c r="I12" s="145" t="s">
        <v>37</v>
      </c>
      <c r="J12" s="145" t="s">
        <v>38</v>
      </c>
      <c r="K12" s="145" t="s">
        <v>35</v>
      </c>
      <c r="L12" s="145" t="s">
        <v>36</v>
      </c>
      <c r="M12" s="145" t="s">
        <v>37</v>
      </c>
      <c r="N12" s="145" t="s">
        <v>38</v>
      </c>
    </row>
    <row r="13" spans="2:14" ht="15" thickBot="1">
      <c r="B13" s="20" t="s">
        <v>39</v>
      </c>
      <c r="C13" s="16">
        <v>66558</v>
      </c>
      <c r="D13" s="17">
        <v>45574</v>
      </c>
      <c r="E13" s="17">
        <v>62499</v>
      </c>
      <c r="F13" s="18">
        <v>174631</v>
      </c>
      <c r="G13" s="16">
        <v>20549</v>
      </c>
      <c r="H13" s="17">
        <v>14957</v>
      </c>
      <c r="I13" s="17">
        <v>21273</v>
      </c>
      <c r="J13" s="18">
        <v>56779</v>
      </c>
      <c r="K13" s="16">
        <v>46009</v>
      </c>
      <c r="L13" s="17">
        <v>30617</v>
      </c>
      <c r="M13" s="17">
        <v>41226</v>
      </c>
      <c r="N13" s="19">
        <v>117852</v>
      </c>
    </row>
    <row r="14" spans="2:14" ht="15" thickBot="1">
      <c r="B14" s="20" t="s">
        <v>40</v>
      </c>
      <c r="C14" s="16">
        <v>122925</v>
      </c>
      <c r="D14" s="17">
        <v>126014</v>
      </c>
      <c r="E14" s="17">
        <v>52820</v>
      </c>
      <c r="F14" s="18">
        <v>301759</v>
      </c>
      <c r="G14" s="16">
        <v>62244</v>
      </c>
      <c r="H14" s="17">
        <v>67779</v>
      </c>
      <c r="I14" s="17">
        <v>23554</v>
      </c>
      <c r="J14" s="18">
        <v>153577</v>
      </c>
      <c r="K14" s="16">
        <v>60681</v>
      </c>
      <c r="L14" s="17">
        <v>58235</v>
      </c>
      <c r="M14" s="17">
        <v>29266</v>
      </c>
      <c r="N14" s="19">
        <v>148182</v>
      </c>
    </row>
    <row r="15" spans="2:14" ht="15" thickBot="1">
      <c r="B15" s="20" t="s">
        <v>41</v>
      </c>
      <c r="C15" s="16">
        <v>122977</v>
      </c>
      <c r="D15" s="17">
        <v>162879</v>
      </c>
      <c r="E15" s="17">
        <v>30999</v>
      </c>
      <c r="F15" s="18">
        <v>316855</v>
      </c>
      <c r="G15" s="16">
        <v>53854</v>
      </c>
      <c r="H15" s="17">
        <v>75825</v>
      </c>
      <c r="I15" s="17">
        <v>13179</v>
      </c>
      <c r="J15" s="18">
        <v>142858</v>
      </c>
      <c r="K15" s="16">
        <v>69123</v>
      </c>
      <c r="L15" s="17">
        <v>87054</v>
      </c>
      <c r="M15" s="17">
        <v>17820</v>
      </c>
      <c r="N15" s="19">
        <v>173997</v>
      </c>
    </row>
    <row r="16" spans="2:14" ht="15" thickBot="1">
      <c r="B16" s="20" t="s">
        <v>42</v>
      </c>
      <c r="C16" s="16">
        <v>102746</v>
      </c>
      <c r="D16" s="17">
        <v>249195</v>
      </c>
      <c r="E16" s="17">
        <v>39503</v>
      </c>
      <c r="F16" s="18">
        <v>391444</v>
      </c>
      <c r="G16" s="16">
        <v>47665</v>
      </c>
      <c r="H16" s="17">
        <v>120853</v>
      </c>
      <c r="I16" s="17">
        <v>18811</v>
      </c>
      <c r="J16" s="18">
        <v>187329</v>
      </c>
      <c r="K16" s="16">
        <v>55081</v>
      </c>
      <c r="L16" s="17">
        <v>128342</v>
      </c>
      <c r="M16" s="17">
        <v>20692</v>
      </c>
      <c r="N16" s="19">
        <v>204115</v>
      </c>
    </row>
    <row r="17" spans="2:14" ht="15" thickBot="1">
      <c r="B17" s="20" t="s">
        <v>43</v>
      </c>
      <c r="C17" s="16">
        <v>78368</v>
      </c>
      <c r="D17" s="17">
        <v>269842</v>
      </c>
      <c r="E17" s="17">
        <v>40504</v>
      </c>
      <c r="F17" s="18">
        <v>388714</v>
      </c>
      <c r="G17" s="16">
        <v>32206</v>
      </c>
      <c r="H17" s="17">
        <v>120186</v>
      </c>
      <c r="I17" s="17">
        <v>18294</v>
      </c>
      <c r="J17" s="18">
        <v>170686</v>
      </c>
      <c r="K17" s="16">
        <v>46162</v>
      </c>
      <c r="L17" s="17">
        <v>149656</v>
      </c>
      <c r="M17" s="17">
        <v>22210</v>
      </c>
      <c r="N17" s="19">
        <v>218028</v>
      </c>
    </row>
    <row r="18" spans="2:14" ht="15" thickBot="1">
      <c r="B18" s="20" t="s">
        <v>44</v>
      </c>
      <c r="C18" s="16">
        <v>63400</v>
      </c>
      <c r="D18" s="17">
        <v>217096</v>
      </c>
      <c r="E18" s="17">
        <v>27062</v>
      </c>
      <c r="F18" s="18">
        <v>307558</v>
      </c>
      <c r="G18" s="16">
        <v>25042</v>
      </c>
      <c r="H18" s="17">
        <v>95760</v>
      </c>
      <c r="I18" s="17">
        <v>11756</v>
      </c>
      <c r="J18" s="18">
        <v>132558</v>
      </c>
      <c r="K18" s="16">
        <v>38358</v>
      </c>
      <c r="L18" s="17">
        <v>121336</v>
      </c>
      <c r="M18" s="17">
        <v>15306</v>
      </c>
      <c r="N18" s="19">
        <v>175000</v>
      </c>
    </row>
    <row r="19" spans="2:14" ht="15" thickBot="1">
      <c r="B19" s="20" t="s">
        <v>45</v>
      </c>
      <c r="C19" s="16">
        <v>52768</v>
      </c>
      <c r="D19" s="17">
        <v>146034</v>
      </c>
      <c r="E19" s="17">
        <v>28659</v>
      </c>
      <c r="F19" s="18">
        <v>227461</v>
      </c>
      <c r="G19" s="16">
        <v>21481</v>
      </c>
      <c r="H19" s="17">
        <v>65952</v>
      </c>
      <c r="I19" s="17">
        <v>13201</v>
      </c>
      <c r="J19" s="18">
        <v>100634</v>
      </c>
      <c r="K19" s="16">
        <v>31287</v>
      </c>
      <c r="L19" s="17">
        <v>80082</v>
      </c>
      <c r="M19" s="17">
        <v>15458</v>
      </c>
      <c r="N19" s="19">
        <v>126827</v>
      </c>
    </row>
    <row r="20" spans="2:14" ht="15" thickBot="1">
      <c r="B20" s="20" t="s">
        <v>46</v>
      </c>
      <c r="C20" s="16">
        <v>44219</v>
      </c>
      <c r="D20" s="17">
        <v>115486</v>
      </c>
      <c r="E20" s="17">
        <v>33965</v>
      </c>
      <c r="F20" s="18">
        <v>193670</v>
      </c>
      <c r="G20" s="16">
        <v>18667</v>
      </c>
      <c r="H20" s="17">
        <v>53529</v>
      </c>
      <c r="I20" s="17">
        <v>16377</v>
      </c>
      <c r="J20" s="18">
        <v>88573</v>
      </c>
      <c r="K20" s="16">
        <v>25552</v>
      </c>
      <c r="L20" s="17">
        <v>61957</v>
      </c>
      <c r="M20" s="17">
        <v>17588</v>
      </c>
      <c r="N20" s="19">
        <v>105097</v>
      </c>
    </row>
    <row r="21" spans="2:14" ht="15" thickBot="1">
      <c r="B21" s="20" t="s">
        <v>47</v>
      </c>
      <c r="C21" s="16">
        <v>46542</v>
      </c>
      <c r="D21" s="17">
        <v>109951</v>
      </c>
      <c r="E21" s="17">
        <v>36228</v>
      </c>
      <c r="F21" s="18">
        <v>192721</v>
      </c>
      <c r="G21" s="16">
        <v>20109</v>
      </c>
      <c r="H21" s="17">
        <v>52143</v>
      </c>
      <c r="I21" s="17">
        <v>17902</v>
      </c>
      <c r="J21" s="18">
        <v>90154</v>
      </c>
      <c r="K21" s="16">
        <v>26433</v>
      </c>
      <c r="L21" s="17">
        <v>57808</v>
      </c>
      <c r="M21" s="17">
        <v>18326</v>
      </c>
      <c r="N21" s="19">
        <v>102567</v>
      </c>
    </row>
    <row r="22" spans="2:14" ht="15" thickBot="1">
      <c r="B22" s="20" t="s">
        <v>48</v>
      </c>
      <c r="C22" s="16">
        <v>52011</v>
      </c>
      <c r="D22" s="17">
        <v>114098</v>
      </c>
      <c r="E22" s="17">
        <v>39987</v>
      </c>
      <c r="F22" s="18">
        <v>206096</v>
      </c>
      <c r="G22" s="16">
        <v>22346</v>
      </c>
      <c r="H22" s="17">
        <v>54785</v>
      </c>
      <c r="I22" s="17">
        <v>20031</v>
      </c>
      <c r="J22" s="18">
        <v>97162</v>
      </c>
      <c r="K22" s="16">
        <v>29665</v>
      </c>
      <c r="L22" s="17">
        <v>59313</v>
      </c>
      <c r="M22" s="17">
        <v>19956</v>
      </c>
      <c r="N22" s="19">
        <v>108934</v>
      </c>
    </row>
    <row r="23" spans="2:14" ht="15" thickBot="1">
      <c r="B23" s="20" t="s">
        <v>49</v>
      </c>
      <c r="C23" s="16">
        <v>84739</v>
      </c>
      <c r="D23" s="17">
        <v>150753</v>
      </c>
      <c r="E23" s="17">
        <v>28439</v>
      </c>
      <c r="F23" s="18">
        <v>263931</v>
      </c>
      <c r="G23" s="16">
        <v>37610</v>
      </c>
      <c r="H23" s="17">
        <v>73030</v>
      </c>
      <c r="I23" s="17">
        <v>14077</v>
      </c>
      <c r="J23" s="18">
        <v>124717</v>
      </c>
      <c r="K23" s="16">
        <v>47129</v>
      </c>
      <c r="L23" s="17">
        <v>77723</v>
      </c>
      <c r="M23" s="17">
        <v>14362</v>
      </c>
      <c r="N23" s="19">
        <v>139214</v>
      </c>
    </row>
    <row r="24" spans="2:14" ht="15" thickBot="1">
      <c r="B24" s="20" t="s">
        <v>50</v>
      </c>
      <c r="C24" s="16">
        <v>81390</v>
      </c>
      <c r="D24" s="17">
        <v>125981</v>
      </c>
      <c r="E24" s="17">
        <v>48151</v>
      </c>
      <c r="F24" s="18">
        <v>255522</v>
      </c>
      <c r="G24" s="16">
        <v>33587</v>
      </c>
      <c r="H24" s="17">
        <v>57421</v>
      </c>
      <c r="I24" s="17">
        <v>19329</v>
      </c>
      <c r="J24" s="18">
        <v>110337</v>
      </c>
      <c r="K24" s="16">
        <v>47803</v>
      </c>
      <c r="L24" s="17">
        <v>68560</v>
      </c>
      <c r="M24" s="17">
        <v>28822</v>
      </c>
      <c r="N24" s="19">
        <v>145185</v>
      </c>
    </row>
    <row r="25" spans="2:14" ht="15" thickBot="1">
      <c r="B25" s="20" t="s">
        <v>51</v>
      </c>
      <c r="C25" s="16">
        <v>83868</v>
      </c>
      <c r="D25" s="17">
        <v>116359</v>
      </c>
      <c r="E25" s="17">
        <v>61256</v>
      </c>
      <c r="F25" s="18">
        <v>261483</v>
      </c>
      <c r="G25" s="16">
        <v>32946</v>
      </c>
      <c r="H25" s="17">
        <v>50940</v>
      </c>
      <c r="I25" s="17">
        <v>24187</v>
      </c>
      <c r="J25" s="18">
        <v>108073</v>
      </c>
      <c r="K25" s="16">
        <v>50922</v>
      </c>
      <c r="L25" s="17">
        <v>65419</v>
      </c>
      <c r="M25" s="17">
        <v>37069</v>
      </c>
      <c r="N25" s="19">
        <v>153410</v>
      </c>
    </row>
    <row r="26" spans="2:14" ht="15" thickBot="1">
      <c r="B26" s="20" t="s">
        <v>52</v>
      </c>
      <c r="C26" s="16">
        <v>88988</v>
      </c>
      <c r="D26" s="17">
        <v>124274</v>
      </c>
      <c r="E26" s="17">
        <v>29696</v>
      </c>
      <c r="F26" s="18">
        <v>242958</v>
      </c>
      <c r="G26" s="16">
        <v>33574</v>
      </c>
      <c r="H26" s="17">
        <v>51236</v>
      </c>
      <c r="I26" s="17">
        <v>11220</v>
      </c>
      <c r="J26" s="18">
        <v>96030</v>
      </c>
      <c r="K26" s="16">
        <v>55414</v>
      </c>
      <c r="L26" s="17">
        <v>73038</v>
      </c>
      <c r="M26" s="17">
        <v>18476</v>
      </c>
      <c r="N26" s="19">
        <v>146928</v>
      </c>
    </row>
    <row r="27" spans="2:14" ht="15" thickBot="1">
      <c r="B27" s="20" t="s">
        <v>53</v>
      </c>
      <c r="C27" s="16">
        <v>91870</v>
      </c>
      <c r="D27" s="17">
        <v>141801</v>
      </c>
      <c r="E27" s="17">
        <v>24374</v>
      </c>
      <c r="F27" s="18">
        <v>258045</v>
      </c>
      <c r="G27" s="16">
        <v>32188</v>
      </c>
      <c r="H27" s="17">
        <v>54993</v>
      </c>
      <c r="I27" s="17">
        <v>8578</v>
      </c>
      <c r="J27" s="18">
        <v>95759</v>
      </c>
      <c r="K27" s="16">
        <v>59682</v>
      </c>
      <c r="L27" s="17">
        <v>86808</v>
      </c>
      <c r="M27" s="17">
        <v>15796</v>
      </c>
      <c r="N27" s="19">
        <v>162286</v>
      </c>
    </row>
    <row r="28" spans="2:14" ht="15" thickBot="1">
      <c r="B28" s="20" t="s">
        <v>54</v>
      </c>
      <c r="C28" s="16">
        <v>74592</v>
      </c>
      <c r="D28" s="17">
        <v>121492</v>
      </c>
      <c r="E28" s="17">
        <v>17545</v>
      </c>
      <c r="F28" s="18">
        <v>213629</v>
      </c>
      <c r="G28" s="16">
        <v>24151</v>
      </c>
      <c r="H28" s="17">
        <v>44055</v>
      </c>
      <c r="I28" s="17">
        <v>5466</v>
      </c>
      <c r="J28" s="18">
        <v>73672</v>
      </c>
      <c r="K28" s="16">
        <v>50441</v>
      </c>
      <c r="L28" s="17">
        <v>77437</v>
      </c>
      <c r="M28" s="17">
        <v>12079</v>
      </c>
      <c r="N28" s="19">
        <v>139957</v>
      </c>
    </row>
    <row r="29" spans="2:14" ht="15" thickBot="1">
      <c r="B29" s="20" t="s">
        <v>55</v>
      </c>
      <c r="C29" s="16">
        <v>64885</v>
      </c>
      <c r="D29" s="17">
        <v>95838</v>
      </c>
      <c r="E29" s="17">
        <v>13665</v>
      </c>
      <c r="F29" s="18">
        <v>174388</v>
      </c>
      <c r="G29" s="16">
        <v>19041</v>
      </c>
      <c r="H29" s="17">
        <v>31856</v>
      </c>
      <c r="I29" s="17">
        <v>3940</v>
      </c>
      <c r="J29" s="18">
        <v>54837</v>
      </c>
      <c r="K29" s="16">
        <v>45844</v>
      </c>
      <c r="L29" s="17">
        <v>63982</v>
      </c>
      <c r="M29" s="17">
        <v>9725</v>
      </c>
      <c r="N29" s="19">
        <v>119551</v>
      </c>
    </row>
    <row r="30" spans="2:14" ht="15" thickBot="1">
      <c r="B30" s="20" t="s">
        <v>56</v>
      </c>
      <c r="C30" s="16">
        <v>59811</v>
      </c>
      <c r="D30" s="17">
        <v>76338</v>
      </c>
      <c r="E30" s="17">
        <v>10433</v>
      </c>
      <c r="F30" s="18">
        <v>146582</v>
      </c>
      <c r="G30" s="16">
        <v>15562</v>
      </c>
      <c r="H30" s="17">
        <v>22820</v>
      </c>
      <c r="I30" s="17">
        <v>2512</v>
      </c>
      <c r="J30" s="18">
        <v>40894</v>
      </c>
      <c r="K30" s="16">
        <v>44249</v>
      </c>
      <c r="L30" s="17">
        <v>53518</v>
      </c>
      <c r="M30" s="17">
        <v>7921</v>
      </c>
      <c r="N30" s="19">
        <v>105688</v>
      </c>
    </row>
    <row r="31" spans="2:14" ht="15" thickBot="1">
      <c r="B31" s="20" t="s">
        <v>57</v>
      </c>
      <c r="C31" s="16">
        <v>57671</v>
      </c>
      <c r="D31" s="17">
        <v>46399</v>
      </c>
      <c r="E31" s="17">
        <v>8709</v>
      </c>
      <c r="F31" s="18">
        <v>112779</v>
      </c>
      <c r="G31" s="16">
        <v>12617</v>
      </c>
      <c r="H31" s="17">
        <v>12516</v>
      </c>
      <c r="I31" s="17">
        <v>1963</v>
      </c>
      <c r="J31" s="18">
        <v>27096</v>
      </c>
      <c r="K31" s="16">
        <v>45054</v>
      </c>
      <c r="L31" s="17">
        <v>33883</v>
      </c>
      <c r="M31" s="17">
        <v>6746</v>
      </c>
      <c r="N31" s="19">
        <v>85683</v>
      </c>
    </row>
    <row r="32" spans="2:14" ht="15" thickBot="1">
      <c r="B32" s="20" t="s">
        <v>58</v>
      </c>
      <c r="C32" s="16">
        <v>50591</v>
      </c>
      <c r="D32" s="17">
        <v>29762</v>
      </c>
      <c r="E32" s="17">
        <v>7873</v>
      </c>
      <c r="F32" s="18">
        <v>88226</v>
      </c>
      <c r="G32" s="16">
        <v>9769</v>
      </c>
      <c r="H32" s="17">
        <v>7741</v>
      </c>
      <c r="I32" s="17">
        <v>1653</v>
      </c>
      <c r="J32" s="18">
        <v>19163</v>
      </c>
      <c r="K32" s="16">
        <v>40822</v>
      </c>
      <c r="L32" s="17">
        <v>22021</v>
      </c>
      <c r="M32" s="17">
        <v>6220</v>
      </c>
      <c r="N32" s="19">
        <v>69063</v>
      </c>
    </row>
    <row r="33" spans="2:14" ht="15" thickBot="1">
      <c r="B33" s="20" t="s">
        <v>59</v>
      </c>
      <c r="C33" s="16">
        <v>243660</v>
      </c>
      <c r="D33" s="17">
        <v>56568</v>
      </c>
      <c r="E33" s="17">
        <v>44798</v>
      </c>
      <c r="F33" s="18">
        <v>345026</v>
      </c>
      <c r="G33" s="16">
        <v>37822</v>
      </c>
      <c r="H33" s="17">
        <v>13348</v>
      </c>
      <c r="I33" s="17">
        <v>7604</v>
      </c>
      <c r="J33" s="18">
        <v>58774</v>
      </c>
      <c r="K33" s="16">
        <v>205838</v>
      </c>
      <c r="L33" s="17">
        <v>43220</v>
      </c>
      <c r="M33" s="17">
        <v>37194</v>
      </c>
      <c r="N33" s="19">
        <v>286252</v>
      </c>
    </row>
    <row r="34" spans="2:14" ht="15" thickBot="1">
      <c r="B34" s="21" t="s">
        <v>23</v>
      </c>
      <c r="C34" s="22">
        <f>SUM(C13:C33)</f>
        <v>1734579</v>
      </c>
      <c r="D34" s="11">
        <f t="shared" ref="D34:N34" si="0">SUM(D13:D33)</f>
        <v>2641734</v>
      </c>
      <c r="E34" s="11">
        <f t="shared" si="0"/>
        <v>687165</v>
      </c>
      <c r="F34" s="23">
        <f>SUM(F13:F33)</f>
        <v>5063478</v>
      </c>
      <c r="G34" s="22">
        <f t="shared" si="0"/>
        <v>613030</v>
      </c>
      <c r="H34" s="11">
        <f t="shared" si="0"/>
        <v>1141725</v>
      </c>
      <c r="I34" s="11">
        <f>SUM(I13:I33)</f>
        <v>274907</v>
      </c>
      <c r="J34" s="23">
        <f>SUM(J13:J33)</f>
        <v>2029662</v>
      </c>
      <c r="K34" s="22">
        <f t="shared" si="0"/>
        <v>1121549</v>
      </c>
      <c r="L34" s="11">
        <f t="shared" si="0"/>
        <v>1500009</v>
      </c>
      <c r="M34" s="11">
        <f t="shared" si="0"/>
        <v>412258</v>
      </c>
      <c r="N34" s="23">
        <f t="shared" si="0"/>
        <v>3033816</v>
      </c>
    </row>
    <row r="35" spans="2:14">
      <c r="B35" s="178" t="s">
        <v>83</v>
      </c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30" t="s">
        <v>75</v>
      </c>
    </row>
  </sheetData>
  <mergeCells count="5">
    <mergeCell ref="C11:F11"/>
    <mergeCell ref="G11:J11"/>
    <mergeCell ref="K11:N11"/>
    <mergeCell ref="B9:N9"/>
    <mergeCell ref="B6:L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9" orientation="landscape" r:id="rId1"/>
  <headerFooter>
    <oddFooter>&amp;L&amp;"Trebuchet MS,Grassetto"&amp;10&amp;K04-024ANFIA - Studi e Statistiche</oddFooter>
  </headerFooter>
  <ignoredErrors>
    <ignoredError sqref="B25" twoDigitTextYear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26"/>
  <sheetViews>
    <sheetView showGridLines="0" zoomScaleNormal="100" workbookViewId="0"/>
  </sheetViews>
  <sheetFormatPr defaultColWidth="8.88671875" defaultRowHeight="14.4"/>
  <cols>
    <col min="1" max="1" width="47.44140625" style="28" customWidth="1"/>
    <col min="2" max="5" width="15" style="28" customWidth="1"/>
    <col min="6" max="6" width="8.88671875" style="28"/>
    <col min="7" max="7" width="41.33203125" style="28" hidden="1" customWidth="1"/>
    <col min="8" max="25" width="7.88671875" style="28" bestFit="1" customWidth="1"/>
    <col min="26" max="16384" width="8.88671875" style="28"/>
  </cols>
  <sheetData>
    <row r="1" spans="1:27" ht="15.6">
      <c r="A1" s="36"/>
      <c r="B1" s="36"/>
      <c r="C1" s="36"/>
      <c r="D1" s="36"/>
      <c r="E1" s="36"/>
    </row>
    <row r="2" spans="1:27" ht="15.6">
      <c r="A2" s="36"/>
      <c r="B2" s="36"/>
      <c r="C2" s="36"/>
      <c r="D2" s="36"/>
      <c r="E2" s="36"/>
    </row>
    <row r="3" spans="1:27" ht="15.6">
      <c r="A3" s="36"/>
      <c r="B3" s="36"/>
      <c r="C3" s="36"/>
      <c r="D3" s="36"/>
      <c r="E3" s="36"/>
    </row>
    <row r="4" spans="1:27" ht="15.6">
      <c r="A4" s="36"/>
      <c r="B4" s="36"/>
      <c r="C4" s="36"/>
      <c r="D4" s="36"/>
      <c r="E4" s="36"/>
    </row>
    <row r="5" spans="1:27" ht="15.6">
      <c r="A5" s="36"/>
      <c r="B5" s="36"/>
      <c r="C5" s="36"/>
      <c r="D5" s="36"/>
      <c r="E5" s="36"/>
    </row>
    <row r="6" spans="1:27" ht="15.6">
      <c r="A6" s="38"/>
      <c r="B6" s="38"/>
      <c r="C6" s="38"/>
      <c r="D6" s="37"/>
      <c r="E6" s="38"/>
    </row>
    <row r="7" spans="1:27" s="57" customFormat="1" ht="16.2">
      <c r="A7" s="70" t="s">
        <v>86</v>
      </c>
      <c r="B7" s="36"/>
      <c r="C7" s="36"/>
      <c r="D7" s="36"/>
      <c r="E7" s="40"/>
    </row>
    <row r="8" spans="1:27" s="57" customFormat="1" ht="16.2">
      <c r="A8" s="75" t="s">
        <v>87</v>
      </c>
      <c r="B8" s="78"/>
      <c r="C8" s="36"/>
      <c r="D8" s="36"/>
      <c r="E8" s="42"/>
      <c r="F8" s="181"/>
      <c r="G8" s="181"/>
      <c r="H8" s="181"/>
      <c r="I8" s="181"/>
      <c r="J8" s="181"/>
      <c r="K8" s="181"/>
      <c r="L8" s="181"/>
      <c r="M8" s="181"/>
      <c r="N8" s="181"/>
      <c r="O8" s="181"/>
      <c r="P8" s="181"/>
      <c r="Q8" s="181"/>
      <c r="R8" s="181"/>
      <c r="S8" s="181"/>
      <c r="T8" s="181"/>
      <c r="U8" s="181"/>
      <c r="V8" s="181"/>
      <c r="W8" s="181"/>
      <c r="X8" s="181"/>
      <c r="Y8" s="181"/>
      <c r="Z8" s="181"/>
      <c r="AA8" s="181"/>
    </row>
    <row r="9" spans="1:27" ht="16.2">
      <c r="A9" s="39"/>
      <c r="B9" s="43"/>
      <c r="C9" s="41"/>
      <c r="D9" s="36"/>
      <c r="E9" s="39"/>
      <c r="F9" s="181"/>
      <c r="G9" s="181"/>
      <c r="H9" s="181"/>
      <c r="I9" s="181"/>
      <c r="J9" s="181"/>
      <c r="K9" s="181"/>
      <c r="L9" s="181"/>
      <c r="M9" s="181"/>
      <c r="N9" s="181"/>
      <c r="O9" s="181"/>
      <c r="P9" s="181"/>
      <c r="Q9" s="181"/>
      <c r="R9" s="181"/>
      <c r="S9" s="181"/>
      <c r="T9" s="181"/>
      <c r="U9" s="181"/>
      <c r="V9" s="181"/>
      <c r="W9" s="181"/>
      <c r="X9" s="181"/>
      <c r="Y9" s="181"/>
      <c r="Z9" s="181"/>
      <c r="AA9" s="181"/>
    </row>
    <row r="10" spans="1:27" ht="15.6" thickBot="1">
      <c r="A10" s="31"/>
      <c r="B10" s="47"/>
      <c r="C10" s="31"/>
      <c r="D10" s="31"/>
      <c r="E10" s="31"/>
      <c r="F10" s="181"/>
      <c r="G10" s="181"/>
      <c r="H10" s="181"/>
      <c r="I10" s="181"/>
      <c r="J10" s="181"/>
      <c r="K10" s="181"/>
      <c r="L10" s="181"/>
      <c r="M10" s="181"/>
      <c r="N10" s="181"/>
      <c r="O10" s="181"/>
      <c r="P10" s="181"/>
      <c r="Q10" s="181"/>
      <c r="R10" s="181"/>
      <c r="S10" s="181"/>
      <c r="T10" s="181"/>
      <c r="U10" s="181"/>
      <c r="V10" s="181"/>
      <c r="W10" s="181"/>
      <c r="X10" s="181"/>
      <c r="Y10" s="181"/>
      <c r="Z10" s="181"/>
      <c r="AA10" s="181"/>
    </row>
    <row r="11" spans="1:27" ht="15.6" thickBot="1">
      <c r="A11" s="31"/>
      <c r="B11" s="12" t="s">
        <v>60</v>
      </c>
      <c r="C11" s="12" t="s">
        <v>61</v>
      </c>
      <c r="D11" s="12" t="s">
        <v>62</v>
      </c>
      <c r="E11" s="13" t="s">
        <v>23</v>
      </c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1"/>
      <c r="X11" s="181"/>
      <c r="Y11" s="181"/>
      <c r="Z11" s="181"/>
      <c r="AA11" s="181"/>
    </row>
    <row r="12" spans="1:27" ht="15" thickBot="1">
      <c r="A12" s="14" t="s">
        <v>70</v>
      </c>
      <c r="B12" s="16"/>
      <c r="C12" s="17"/>
      <c r="D12" s="182"/>
      <c r="E12" s="184">
        <f>SUM(B12:D12)</f>
        <v>0</v>
      </c>
      <c r="F12" s="181"/>
      <c r="G12" s="188">
        <v>1051994</v>
      </c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81"/>
      <c r="T12" s="181"/>
      <c r="U12" s="181"/>
      <c r="V12" s="181"/>
      <c r="W12" s="181"/>
      <c r="X12" s="181"/>
      <c r="Y12" s="181"/>
      <c r="Z12" s="181"/>
      <c r="AA12" s="181"/>
    </row>
    <row r="13" spans="1:27" ht="15" thickBot="1">
      <c r="A13" s="14" t="s">
        <v>71</v>
      </c>
      <c r="B13" s="48"/>
      <c r="C13" s="49"/>
      <c r="D13" s="183"/>
      <c r="E13" s="185">
        <f t="shared" ref="E13:E19" si="0">SUM(B13:D13)</f>
        <v>0</v>
      </c>
      <c r="F13" s="181"/>
      <c r="G13" s="188">
        <v>105889</v>
      </c>
      <c r="H13" s="181"/>
      <c r="I13" s="181"/>
      <c r="J13" s="181"/>
      <c r="K13" s="181"/>
      <c r="L13" s="181"/>
      <c r="M13" s="181"/>
      <c r="N13" s="181"/>
      <c r="O13" s="181"/>
      <c r="P13" s="181"/>
      <c r="Q13" s="181"/>
      <c r="R13" s="181"/>
      <c r="S13" s="181"/>
      <c r="T13" s="181"/>
      <c r="U13" s="181"/>
      <c r="V13" s="181"/>
      <c r="W13" s="181"/>
      <c r="X13" s="181"/>
      <c r="Y13" s="181"/>
      <c r="Z13" s="181"/>
      <c r="AA13" s="181"/>
    </row>
    <row r="14" spans="1:27" ht="15" thickBot="1">
      <c r="A14" s="14" t="s">
        <v>63</v>
      </c>
      <c r="B14" s="48"/>
      <c r="C14" s="49"/>
      <c r="D14" s="183"/>
      <c r="E14" s="185">
        <f t="shared" si="0"/>
        <v>0</v>
      </c>
      <c r="F14" s="181"/>
      <c r="G14" s="188">
        <v>9476</v>
      </c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1"/>
    </row>
    <row r="15" spans="1:27" ht="15" thickBot="1">
      <c r="A15" s="14" t="s">
        <v>72</v>
      </c>
      <c r="B15" s="48"/>
      <c r="C15" s="49"/>
      <c r="D15" s="183"/>
      <c r="E15" s="185">
        <f t="shared" si="0"/>
        <v>0</v>
      </c>
      <c r="F15" s="181"/>
      <c r="G15" s="181"/>
      <c r="H15" s="181"/>
      <c r="I15" s="181"/>
      <c r="J15" s="181"/>
      <c r="K15" s="181"/>
      <c r="L15" s="181"/>
      <c r="M15" s="181"/>
      <c r="N15" s="181"/>
      <c r="O15" s="181"/>
      <c r="P15" s="181"/>
      <c r="Q15" s="181"/>
      <c r="R15" s="181"/>
      <c r="S15" s="181"/>
      <c r="T15" s="181"/>
      <c r="U15" s="181"/>
      <c r="V15" s="181"/>
      <c r="W15" s="181"/>
      <c r="X15" s="181"/>
      <c r="Y15" s="181"/>
      <c r="Z15" s="181"/>
      <c r="AA15" s="181"/>
    </row>
    <row r="16" spans="1:27" ht="15" thickBot="1">
      <c r="A16" s="14" t="s">
        <v>64</v>
      </c>
      <c r="B16" s="48"/>
      <c r="C16" s="49"/>
      <c r="D16" s="183"/>
      <c r="E16" s="185">
        <f t="shared" si="0"/>
        <v>0</v>
      </c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1"/>
    </row>
    <row r="17" spans="1:27" ht="15" thickBot="1">
      <c r="A17" s="14" t="s">
        <v>73</v>
      </c>
      <c r="B17" s="48"/>
      <c r="C17" s="49"/>
      <c r="D17" s="183"/>
      <c r="E17" s="185">
        <f t="shared" si="0"/>
        <v>0</v>
      </c>
      <c r="F17" s="181"/>
      <c r="G17" s="188">
        <v>114538</v>
      </c>
      <c r="H17" s="181"/>
      <c r="I17" s="181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1"/>
    </row>
    <row r="18" spans="1:27" ht="15" thickBot="1">
      <c r="A18" s="14" t="s">
        <v>74</v>
      </c>
      <c r="B18" s="48"/>
      <c r="C18" s="49"/>
      <c r="D18" s="183"/>
      <c r="E18" s="185">
        <f t="shared" si="0"/>
        <v>0</v>
      </c>
      <c r="F18" s="181"/>
      <c r="G18" s="181"/>
      <c r="H18" s="181"/>
      <c r="I18" s="181"/>
      <c r="J18" s="181"/>
      <c r="K18" s="181"/>
      <c r="L18" s="181"/>
      <c r="M18" s="181"/>
      <c r="N18" s="181"/>
      <c r="O18" s="181"/>
      <c r="P18" s="181"/>
      <c r="Q18" s="181"/>
      <c r="R18" s="181"/>
      <c r="S18" s="181"/>
      <c r="T18" s="181"/>
      <c r="U18" s="181"/>
      <c r="V18" s="181"/>
      <c r="W18" s="181"/>
      <c r="X18" s="181"/>
      <c r="Y18" s="181"/>
      <c r="Z18" s="181"/>
      <c r="AA18" s="181"/>
    </row>
    <row r="19" spans="1:27" ht="15" thickBot="1">
      <c r="A19" s="14" t="s">
        <v>82</v>
      </c>
      <c r="B19" s="48"/>
      <c r="C19" s="49"/>
      <c r="D19" s="183"/>
      <c r="E19" s="185">
        <f t="shared" si="0"/>
        <v>0</v>
      </c>
      <c r="F19" s="181"/>
      <c r="G19" s="181"/>
      <c r="H19" s="181"/>
      <c r="I19" s="181"/>
      <c r="J19" s="181"/>
      <c r="K19" s="181"/>
      <c r="L19" s="181"/>
      <c r="M19" s="181"/>
      <c r="N19" s="181"/>
      <c r="O19" s="181"/>
      <c r="P19" s="181"/>
      <c r="Q19" s="181"/>
      <c r="R19" s="181"/>
      <c r="S19" s="181"/>
      <c r="T19" s="181"/>
      <c r="U19" s="181"/>
      <c r="V19" s="181"/>
      <c r="W19" s="181"/>
      <c r="X19" s="181"/>
      <c r="Y19" s="181"/>
      <c r="Z19" s="181"/>
      <c r="AA19" s="181"/>
    </row>
    <row r="20" spans="1:27" ht="15" thickBot="1">
      <c r="A20" s="15" t="s">
        <v>23</v>
      </c>
      <c r="B20" s="11">
        <f>SUM(B12:B19)</f>
        <v>0</v>
      </c>
      <c r="C20" s="11">
        <f>SUM(C12:C19)</f>
        <v>0</v>
      </c>
      <c r="D20" s="173">
        <f>SUM(D12:D19)</f>
        <v>0</v>
      </c>
      <c r="E20" s="186">
        <f>SUM(E12:E19)</f>
        <v>0</v>
      </c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</row>
    <row r="21" spans="1:27">
      <c r="A21" s="25"/>
      <c r="B21" s="25"/>
      <c r="C21" s="25"/>
      <c r="D21" s="25"/>
      <c r="E21" s="30" t="s">
        <v>75</v>
      </c>
      <c r="F21" s="181"/>
      <c r="G21" s="181"/>
      <c r="H21" s="181"/>
      <c r="I21" s="181"/>
      <c r="J21" s="181"/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1"/>
      <c r="AA21" s="181"/>
    </row>
    <row r="22" spans="1:27">
      <c r="A22" s="29"/>
      <c r="B22" s="50"/>
      <c r="C22" s="50"/>
      <c r="D22" s="50"/>
      <c r="E22" s="29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1"/>
    </row>
    <row r="23" spans="1:27"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1"/>
    </row>
    <row r="24" spans="1:27"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1"/>
      <c r="Z24" s="181"/>
      <c r="AA24" s="181"/>
    </row>
    <row r="25" spans="1:27"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1"/>
      <c r="W25" s="181"/>
      <c r="X25" s="181"/>
      <c r="Y25" s="181"/>
      <c r="Z25" s="181"/>
      <c r="AA25" s="181"/>
    </row>
    <row r="26" spans="1:27"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1"/>
      <c r="W26" s="181"/>
      <c r="X26" s="181"/>
      <c r="Y26" s="181"/>
      <c r="Z26" s="181"/>
      <c r="AA26" s="181"/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MS,Grassetto"&amp;10&amp;K04-024ANFIA - Studi e Statistiche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U70"/>
  <sheetViews>
    <sheetView showGridLines="0" showZeros="0" zoomScaleNormal="100" workbookViewId="0"/>
  </sheetViews>
  <sheetFormatPr defaultColWidth="8.88671875" defaultRowHeight="14.4"/>
  <cols>
    <col min="1" max="1" width="16.88671875" style="28" customWidth="1"/>
    <col min="2" max="7" width="9.33203125" style="28" hidden="1" customWidth="1"/>
    <col min="8" max="8" width="10.109375" style="28" hidden="1" customWidth="1"/>
    <col min="9" max="10" width="10.6640625" style="28" hidden="1" customWidth="1"/>
    <col min="11" max="11" width="1.6640625" style="28" hidden="1" customWidth="1"/>
    <col min="12" max="12" width="10.6640625" style="28" hidden="1" customWidth="1"/>
    <col min="13" max="20" width="10.6640625" style="28" customWidth="1"/>
    <col min="21" max="26" width="6.44140625" style="28" hidden="1" customWidth="1"/>
    <col min="27" max="27" width="6.88671875" style="28" hidden="1" customWidth="1"/>
    <col min="28" max="28" width="8" style="28" hidden="1" customWidth="1"/>
    <col min="29" max="31" width="6.88671875" style="28" hidden="1" customWidth="1"/>
    <col min="32" max="33" width="6.88671875" style="28" customWidth="1"/>
    <col min="34" max="34" width="8.109375" style="28" customWidth="1"/>
    <col min="35" max="36" width="6.6640625" style="28" bestFit="1" customWidth="1"/>
    <col min="37" max="38" width="6.6640625" style="28" customWidth="1"/>
    <col min="39" max="39" width="9.109375" style="1"/>
    <col min="40" max="40" width="10.5546875" style="5" bestFit="1" customWidth="1"/>
    <col min="41" max="41" width="11.5546875" style="5" bestFit="1" customWidth="1"/>
    <col min="42" max="42" width="11.5546875" style="1" bestFit="1" customWidth="1"/>
    <col min="43" max="43" width="10.5546875" style="53" bestFit="1" customWidth="1"/>
    <col min="44" max="44" width="8.88671875" style="53"/>
    <col min="45" max="45" width="9.109375" style="53" customWidth="1"/>
    <col min="46" max="47" width="8.88671875" style="53"/>
    <col min="48" max="16384" width="8.88671875" style="28"/>
  </cols>
  <sheetData>
    <row r="1" spans="1:47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 spans="1:47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47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47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47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47" s="73" customFormat="1" ht="16.2">
      <c r="A6" s="70" t="s">
        <v>101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1"/>
      <c r="O6" s="71"/>
      <c r="P6" s="71"/>
      <c r="Q6" s="71"/>
      <c r="R6" s="71"/>
      <c r="S6" s="71"/>
      <c r="T6" s="71"/>
      <c r="U6" s="71"/>
      <c r="V6" s="71"/>
      <c r="W6" s="72"/>
      <c r="X6" s="72"/>
      <c r="Y6" s="72"/>
      <c r="Z6" s="72"/>
      <c r="AN6" s="74"/>
      <c r="AO6" s="74"/>
    </row>
    <row r="7" spans="1:47" s="73" customFormat="1" ht="16.2">
      <c r="A7" s="75" t="s">
        <v>102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2"/>
      <c r="X7" s="72"/>
      <c r="Y7" s="72"/>
      <c r="Z7" s="72"/>
      <c r="AN7" s="74"/>
      <c r="AO7" s="74"/>
    </row>
    <row r="8" spans="1:47" ht="16.2">
      <c r="A8" s="51"/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24"/>
      <c r="X8" s="24"/>
      <c r="Y8" s="24"/>
      <c r="Z8" s="24"/>
    </row>
    <row r="9" spans="1:47" ht="16.8" thickBot="1">
      <c r="A9" s="51"/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24"/>
      <c r="X9" s="24"/>
      <c r="Y9" s="24"/>
      <c r="Z9" s="24"/>
    </row>
    <row r="10" spans="1:47" ht="15.6" thickBot="1">
      <c r="A10" s="31"/>
      <c r="B10" s="245">
        <v>2008</v>
      </c>
      <c r="C10" s="245">
        <v>2009</v>
      </c>
      <c r="D10" s="245">
        <v>2010</v>
      </c>
      <c r="E10" s="245">
        <v>2011</v>
      </c>
      <c r="F10" s="245">
        <v>2012</v>
      </c>
      <c r="G10" s="245">
        <v>2013</v>
      </c>
      <c r="H10" s="245">
        <v>2014</v>
      </c>
      <c r="I10" s="245">
        <v>2015</v>
      </c>
      <c r="J10" s="245">
        <v>2016</v>
      </c>
      <c r="K10" s="245">
        <v>2017</v>
      </c>
      <c r="L10" s="245">
        <v>2018</v>
      </c>
      <c r="M10" s="245">
        <v>2019</v>
      </c>
      <c r="N10" s="245">
        <v>2020</v>
      </c>
      <c r="O10" s="245">
        <v>2021</v>
      </c>
      <c r="P10" s="245">
        <v>2022</v>
      </c>
      <c r="Q10" s="245">
        <v>2023</v>
      </c>
      <c r="R10" s="245">
        <v>2024</v>
      </c>
      <c r="S10" s="245">
        <v>2025</v>
      </c>
      <c r="T10" s="245">
        <f>Auto_Usato_2018_2026!T12</f>
        <v>2026</v>
      </c>
      <c r="U10" s="247" t="s">
        <v>3</v>
      </c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  <c r="AK10" s="248"/>
      <c r="AL10" s="249"/>
      <c r="AM10" s="3"/>
    </row>
    <row r="11" spans="1:47" ht="29.4" thickBot="1">
      <c r="A11" s="31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76" t="s">
        <v>4</v>
      </c>
      <c r="V11" s="76" t="s">
        <v>5</v>
      </c>
      <c r="W11" s="76" t="s">
        <v>6</v>
      </c>
      <c r="X11" s="76" t="s">
        <v>7</v>
      </c>
      <c r="Y11" s="76" t="s">
        <v>8</v>
      </c>
      <c r="Z11" s="76" t="s">
        <v>9</v>
      </c>
      <c r="AA11" s="76" t="s">
        <v>10</v>
      </c>
      <c r="AB11" s="76" t="s">
        <v>66</v>
      </c>
      <c r="AC11" s="56" t="s">
        <v>69</v>
      </c>
      <c r="AD11" s="77" t="s">
        <v>77</v>
      </c>
      <c r="AE11" s="77" t="s">
        <v>81</v>
      </c>
      <c r="AF11" s="77" t="s">
        <v>94</v>
      </c>
      <c r="AG11" s="77" t="s">
        <v>95</v>
      </c>
      <c r="AH11" s="77" t="s">
        <v>96</v>
      </c>
      <c r="AI11" s="77" t="s">
        <v>97</v>
      </c>
      <c r="AJ11" s="77" t="s">
        <v>98</v>
      </c>
      <c r="AK11" s="77" t="str">
        <f>Auto_Usato_2018_2026!AK13</f>
        <v>25/24</v>
      </c>
      <c r="AL11" s="77" t="str">
        <f>Auto_Usato_2018_2026!AL13</f>
        <v>26/25</v>
      </c>
      <c r="AM11" s="3"/>
    </row>
    <row r="12" spans="1:47">
      <c r="A12" s="97" t="s">
        <v>11</v>
      </c>
      <c r="B12" s="130">
        <v>219599</v>
      </c>
      <c r="C12" s="85">
        <v>142479</v>
      </c>
      <c r="D12" s="85">
        <v>191550</v>
      </c>
      <c r="E12" s="85">
        <v>140654</v>
      </c>
      <c r="F12" s="85">
        <v>144724</v>
      </c>
      <c r="G12" s="85">
        <v>159545</v>
      </c>
      <c r="H12" s="85">
        <v>139504</v>
      </c>
      <c r="I12" s="131">
        <v>118961</v>
      </c>
      <c r="J12" s="132">
        <v>117286</v>
      </c>
      <c r="K12" s="88">
        <v>123829</v>
      </c>
      <c r="L12" s="168">
        <v>166619</v>
      </c>
      <c r="M12" s="226">
        <v>147469</v>
      </c>
      <c r="N12" s="226">
        <v>130598</v>
      </c>
      <c r="O12" s="226">
        <v>114427</v>
      </c>
      <c r="P12" s="227">
        <v>97659</v>
      </c>
      <c r="Q12" s="227">
        <v>82874</v>
      </c>
      <c r="R12" s="227">
        <v>93691</v>
      </c>
      <c r="S12" s="227">
        <v>104664</v>
      </c>
      <c r="T12" s="227">
        <v>97446</v>
      </c>
      <c r="U12" s="100">
        <f t="shared" ref="U12:U23" si="0">(C12-B12)/B12*100</f>
        <v>-35.118557006179444</v>
      </c>
      <c r="V12" s="101">
        <f t="shared" ref="V12:V23" si="1">(D12-C12)/C12*100</f>
        <v>34.440864969574463</v>
      </c>
      <c r="W12" s="101">
        <f t="shared" ref="W12:W23" si="2">(E12-D12)/D12*100</f>
        <v>-26.570608196293392</v>
      </c>
      <c r="X12" s="101">
        <f t="shared" ref="X12:X23" si="3">(F12-E12)/E12*100</f>
        <v>2.8936254923429123</v>
      </c>
      <c r="Y12" s="101">
        <f t="shared" ref="Y12:Y23" si="4">(G12-F12)/F12*100</f>
        <v>10.24087228103148</v>
      </c>
      <c r="Z12" s="102">
        <f t="shared" ref="Z12:Z23" si="5">(H12-G12)/G12*100</f>
        <v>-12.561346328622019</v>
      </c>
      <c r="AA12" s="103">
        <f t="shared" ref="AA12:AA23" si="6">(I12-H12)/H12*100</f>
        <v>-14.725742631035668</v>
      </c>
      <c r="AB12" s="103">
        <f t="shared" ref="AB12:AB23" si="7">(J12-I12)/I12*100</f>
        <v>-1.4080244786106371</v>
      </c>
      <c r="AC12" s="102">
        <f t="shared" ref="AC12:AC23" si="8">(K12-J12)/J12*100</f>
        <v>5.5786709411182915</v>
      </c>
      <c r="AD12" s="103">
        <f t="shared" ref="AD12:AD23" si="9">(L12-K12)/K12*100</f>
        <v>34.555717965904591</v>
      </c>
      <c r="AE12" s="103">
        <f>(M12-L12)/L12*100</f>
        <v>-11.49328708010491</v>
      </c>
      <c r="AF12" s="150">
        <f t="shared" ref="AF12:AF23" si="10">(N12-M12)/M12*100</f>
        <v>-11.440370518549662</v>
      </c>
      <c r="AG12" s="150">
        <f t="shared" ref="AG12:AG25" si="11">(O12-N12)/N12*100</f>
        <v>-12.382272316574525</v>
      </c>
      <c r="AH12" s="189">
        <f>(P12-O12)/O12*100</f>
        <v>-14.653884135737194</v>
      </c>
      <c r="AI12" s="150">
        <f t="shared" ref="AI12:AI25" si="12">(Q12-P12)/P12*100</f>
        <v>-15.139413674110939</v>
      </c>
      <c r="AJ12" s="150">
        <f t="shared" ref="AJ12:AJ23" si="13">(R12-Q12)/Q12*100</f>
        <v>13.052344523010836</v>
      </c>
      <c r="AK12" s="150">
        <f t="shared" ref="AK12:AK23" si="14">(S12-R12)/R12*100</f>
        <v>11.711904024933025</v>
      </c>
      <c r="AL12" s="150">
        <f>(T12-S12)/S12*100</f>
        <v>-6.8963540472368718</v>
      </c>
      <c r="AM12" s="5"/>
      <c r="AO12" s="1"/>
      <c r="AP12" s="53"/>
      <c r="AU12" s="28"/>
    </row>
    <row r="13" spans="1:47">
      <c r="A13" s="98" t="s">
        <v>12</v>
      </c>
      <c r="B13" s="133">
        <v>173687</v>
      </c>
      <c r="C13" s="89">
        <v>113310</v>
      </c>
      <c r="D13" s="89">
        <v>171283</v>
      </c>
      <c r="E13" s="89">
        <v>119156</v>
      </c>
      <c r="F13" s="89">
        <v>108735</v>
      </c>
      <c r="G13" s="89">
        <v>120666</v>
      </c>
      <c r="H13" s="89">
        <v>108385</v>
      </c>
      <c r="I13" s="134">
        <v>109313</v>
      </c>
      <c r="J13" s="92">
        <v>124001</v>
      </c>
      <c r="K13" s="92">
        <v>121140</v>
      </c>
      <c r="L13" s="157">
        <v>125908</v>
      </c>
      <c r="M13" s="228">
        <v>133028</v>
      </c>
      <c r="N13" s="228">
        <v>132330</v>
      </c>
      <c r="O13" s="228">
        <v>140588</v>
      </c>
      <c r="P13" s="228">
        <v>98521</v>
      </c>
      <c r="Q13" s="228">
        <v>84614</v>
      </c>
      <c r="R13" s="228">
        <v>132082</v>
      </c>
      <c r="S13" s="228">
        <v>99656</v>
      </c>
      <c r="T13" s="228">
        <v>104020</v>
      </c>
      <c r="U13" s="105">
        <f t="shared" si="0"/>
        <v>-34.761956853420237</v>
      </c>
      <c r="V13" s="106">
        <f t="shared" si="1"/>
        <v>51.163180654840701</v>
      </c>
      <c r="W13" s="106">
        <f t="shared" si="2"/>
        <v>-30.433259576256837</v>
      </c>
      <c r="X13" s="106">
        <f t="shared" si="3"/>
        <v>-8.7456779348081515</v>
      </c>
      <c r="Y13" s="106">
        <f t="shared" si="4"/>
        <v>10.972547937646572</v>
      </c>
      <c r="Z13" s="107">
        <f t="shared" si="5"/>
        <v>-10.17768053967149</v>
      </c>
      <c r="AA13" s="106">
        <f t="shared" si="6"/>
        <v>0.8562070397195185</v>
      </c>
      <c r="AB13" s="106">
        <f t="shared" si="7"/>
        <v>13.436645229753093</v>
      </c>
      <c r="AC13" s="108">
        <f t="shared" si="8"/>
        <v>-2.3072394577463085</v>
      </c>
      <c r="AD13" s="106">
        <f t="shared" si="9"/>
        <v>3.9359418854218258</v>
      </c>
      <c r="AE13" s="106">
        <f t="shared" ref="AE13:AE23" si="15">(M13-L13)/L13*100</f>
        <v>5.6549226419290282</v>
      </c>
      <c r="AF13" s="106">
        <f t="shared" si="10"/>
        <v>-0.52470156658748535</v>
      </c>
      <c r="AG13" s="106">
        <f t="shared" si="11"/>
        <v>6.2404594574170638</v>
      </c>
      <c r="AH13" s="108">
        <f t="shared" ref="AH13:AH25" si="16">(P13-O13)/O13*100</f>
        <v>-29.922183970182374</v>
      </c>
      <c r="AI13" s="195">
        <f t="shared" si="12"/>
        <v>-14.115772271901422</v>
      </c>
      <c r="AJ13" s="195">
        <f t="shared" si="13"/>
        <v>56.099463445765473</v>
      </c>
      <c r="AK13" s="195">
        <f t="shared" si="14"/>
        <v>-24.549900819188082</v>
      </c>
      <c r="AL13" s="195">
        <f>(T13-S13)/S13*100</f>
        <v>4.379063980091515</v>
      </c>
      <c r="AM13" s="5"/>
      <c r="AO13" s="1"/>
      <c r="AP13" s="53"/>
      <c r="AU13" s="28"/>
    </row>
    <row r="14" spans="1:47">
      <c r="A14" s="98" t="s">
        <v>13</v>
      </c>
      <c r="B14" s="133">
        <v>147031</v>
      </c>
      <c r="C14" s="89">
        <v>164416</v>
      </c>
      <c r="D14" s="89">
        <v>192547</v>
      </c>
      <c r="E14" s="89">
        <v>124026</v>
      </c>
      <c r="F14" s="89">
        <v>121804</v>
      </c>
      <c r="G14" s="89">
        <v>118832</v>
      </c>
      <c r="H14" s="89">
        <v>106790</v>
      </c>
      <c r="I14" s="134">
        <v>113227</v>
      </c>
      <c r="J14" s="92">
        <v>120835</v>
      </c>
      <c r="K14" s="92">
        <v>132023</v>
      </c>
      <c r="L14" s="157">
        <v>122322</v>
      </c>
      <c r="M14" s="228">
        <v>129228</v>
      </c>
      <c r="N14" s="228">
        <v>60779</v>
      </c>
      <c r="O14" s="228">
        <v>162213</v>
      </c>
      <c r="P14" s="228">
        <v>99829</v>
      </c>
      <c r="Q14" s="228">
        <v>92055</v>
      </c>
      <c r="R14" s="228">
        <v>99499</v>
      </c>
      <c r="S14" s="228">
        <v>98984</v>
      </c>
      <c r="T14" s="228">
        <v>112729</v>
      </c>
      <c r="U14" s="105">
        <f t="shared" si="0"/>
        <v>11.8240371078208</v>
      </c>
      <c r="V14" s="106">
        <f t="shared" si="1"/>
        <v>17.109648695990661</v>
      </c>
      <c r="W14" s="106">
        <f t="shared" si="2"/>
        <v>-35.586635990173825</v>
      </c>
      <c r="X14" s="106">
        <f t="shared" si="3"/>
        <v>-1.7915598342283072</v>
      </c>
      <c r="Y14" s="106">
        <f t="shared" si="4"/>
        <v>-2.4399855505566319</v>
      </c>
      <c r="Z14" s="107">
        <f t="shared" si="5"/>
        <v>-10.13363403796957</v>
      </c>
      <c r="AA14" s="106">
        <f t="shared" si="6"/>
        <v>6.0277179511190191</v>
      </c>
      <c r="AB14" s="106">
        <f t="shared" si="7"/>
        <v>6.7192454096637722</v>
      </c>
      <c r="AC14" s="108">
        <f t="shared" si="8"/>
        <v>9.2589067736996729</v>
      </c>
      <c r="AD14" s="106">
        <f t="shared" si="9"/>
        <v>-7.347962097513312</v>
      </c>
      <c r="AE14" s="106">
        <f t="shared" si="15"/>
        <v>5.6457546475695297</v>
      </c>
      <c r="AF14" s="106">
        <f t="shared" si="10"/>
        <v>-52.967623115733431</v>
      </c>
      <c r="AG14" s="106">
        <f t="shared" si="11"/>
        <v>166.88987972819561</v>
      </c>
      <c r="AH14" s="108">
        <f t="shared" si="16"/>
        <v>-38.458076726279643</v>
      </c>
      <c r="AI14" s="106">
        <f t="shared" si="12"/>
        <v>-7.787316310891625</v>
      </c>
      <c r="AJ14" s="106">
        <f t="shared" si="13"/>
        <v>8.0864700450817448</v>
      </c>
      <c r="AK14" s="106">
        <f t="shared" si="14"/>
        <v>-0.51759314163961445</v>
      </c>
      <c r="AL14" s="195">
        <f>(T14-S14)/S14*100</f>
        <v>13.886082599207953</v>
      </c>
      <c r="AM14" s="5"/>
      <c r="AO14" s="1"/>
      <c r="AP14" s="53"/>
      <c r="AU14" s="28"/>
    </row>
    <row r="15" spans="1:47">
      <c r="A15" s="98" t="s">
        <v>14</v>
      </c>
      <c r="B15" s="133">
        <v>164960</v>
      </c>
      <c r="C15" s="89">
        <v>174395</v>
      </c>
      <c r="D15" s="89">
        <v>153412</v>
      </c>
      <c r="E15" s="89">
        <v>119290</v>
      </c>
      <c r="F15" s="89">
        <v>113708</v>
      </c>
      <c r="G15" s="89">
        <v>121930</v>
      </c>
      <c r="H15" s="89">
        <v>110751</v>
      </c>
      <c r="I15" s="134">
        <v>113531</v>
      </c>
      <c r="J15" s="92">
        <v>116607</v>
      </c>
      <c r="K15" s="92">
        <v>105129</v>
      </c>
      <c r="L15" s="157">
        <v>109918</v>
      </c>
      <c r="M15" s="228">
        <v>129530</v>
      </c>
      <c r="N15" s="228">
        <v>17962</v>
      </c>
      <c r="O15" s="228">
        <v>134919</v>
      </c>
      <c r="P15" s="228">
        <v>77484</v>
      </c>
      <c r="Q15" s="228">
        <v>68371</v>
      </c>
      <c r="R15" s="228">
        <v>90490</v>
      </c>
      <c r="S15" s="228">
        <v>92860</v>
      </c>
      <c r="T15" s="228"/>
      <c r="U15" s="105">
        <f t="shared" si="0"/>
        <v>5.719568380213385</v>
      </c>
      <c r="V15" s="106">
        <f t="shared" si="1"/>
        <v>-12.031881647983028</v>
      </c>
      <c r="W15" s="106">
        <f t="shared" si="2"/>
        <v>-22.242067113393997</v>
      </c>
      <c r="X15" s="106">
        <f t="shared" si="3"/>
        <v>-4.6793528376226003</v>
      </c>
      <c r="Y15" s="106">
        <f t="shared" si="4"/>
        <v>7.2308017026066764</v>
      </c>
      <c r="Z15" s="107">
        <f t="shared" si="5"/>
        <v>-9.1683752973017292</v>
      </c>
      <c r="AA15" s="106">
        <f t="shared" si="6"/>
        <v>2.5101353486650235</v>
      </c>
      <c r="AB15" s="106">
        <f t="shared" si="7"/>
        <v>2.7093921483999965</v>
      </c>
      <c r="AC15" s="108">
        <f t="shared" si="8"/>
        <v>-9.8433198693045867</v>
      </c>
      <c r="AD15" s="106">
        <f t="shared" si="9"/>
        <v>4.5553558009683339</v>
      </c>
      <c r="AE15" s="106">
        <f t="shared" si="15"/>
        <v>17.842391601011663</v>
      </c>
      <c r="AF15" s="106">
        <f t="shared" si="10"/>
        <v>-86.132942175557787</v>
      </c>
      <c r="AG15" s="106">
        <f t="shared" si="11"/>
        <v>651.13573098764061</v>
      </c>
      <c r="AH15" s="108">
        <f t="shared" si="16"/>
        <v>-42.56998643630623</v>
      </c>
      <c r="AI15" s="106">
        <f t="shared" si="12"/>
        <v>-11.76113778328429</v>
      </c>
      <c r="AJ15" s="106">
        <f t="shared" si="13"/>
        <v>32.351435550160154</v>
      </c>
      <c r="AK15" s="106">
        <f t="shared" si="14"/>
        <v>2.6190739308210853</v>
      </c>
      <c r="AL15" s="106"/>
      <c r="AM15" s="5"/>
      <c r="AO15" s="1"/>
      <c r="AP15" s="53"/>
      <c r="AU15" s="28"/>
    </row>
    <row r="16" spans="1:47">
      <c r="A16" s="98" t="s">
        <v>15</v>
      </c>
      <c r="B16" s="133">
        <v>161942</v>
      </c>
      <c r="C16" s="89">
        <v>183460</v>
      </c>
      <c r="D16" s="89">
        <v>131931</v>
      </c>
      <c r="E16" s="89">
        <v>132135</v>
      </c>
      <c r="F16" s="89">
        <v>143539</v>
      </c>
      <c r="G16" s="89">
        <v>138551</v>
      </c>
      <c r="H16" s="89">
        <v>116034</v>
      </c>
      <c r="I16" s="134">
        <v>123310</v>
      </c>
      <c r="J16" s="92">
        <v>131662</v>
      </c>
      <c r="K16" s="92">
        <v>134341</v>
      </c>
      <c r="L16" s="157">
        <v>139198</v>
      </c>
      <c r="M16" s="228">
        <v>139381</v>
      </c>
      <c r="N16" s="228">
        <v>60403</v>
      </c>
      <c r="O16" s="228">
        <v>129175</v>
      </c>
      <c r="P16" s="228">
        <v>89636</v>
      </c>
      <c r="Q16" s="228">
        <v>90862</v>
      </c>
      <c r="R16" s="228">
        <v>101346</v>
      </c>
      <c r="S16" s="228">
        <v>96506</v>
      </c>
      <c r="T16" s="228"/>
      <c r="U16" s="105">
        <f t="shared" si="0"/>
        <v>13.287473292907336</v>
      </c>
      <c r="V16" s="106">
        <f t="shared" si="1"/>
        <v>-28.087321486972638</v>
      </c>
      <c r="W16" s="106">
        <f t="shared" si="2"/>
        <v>0.15462628192009459</v>
      </c>
      <c r="X16" s="106">
        <f t="shared" si="3"/>
        <v>8.6305672229159569</v>
      </c>
      <c r="Y16" s="106">
        <f t="shared" si="4"/>
        <v>-3.4750137593267336</v>
      </c>
      <c r="Z16" s="107">
        <f t="shared" si="5"/>
        <v>-16.251777323873519</v>
      </c>
      <c r="AA16" s="106">
        <f t="shared" si="6"/>
        <v>6.2705758656945374</v>
      </c>
      <c r="AB16" s="106">
        <f t="shared" si="7"/>
        <v>6.7731733030573356</v>
      </c>
      <c r="AC16" s="108">
        <f t="shared" si="8"/>
        <v>2.034755662226003</v>
      </c>
      <c r="AD16" s="106">
        <f t="shared" si="9"/>
        <v>3.6154264148696229</v>
      </c>
      <c r="AE16" s="106">
        <f t="shared" si="15"/>
        <v>0.13146740614089283</v>
      </c>
      <c r="AF16" s="106">
        <f t="shared" si="10"/>
        <v>-56.663390275575573</v>
      </c>
      <c r="AG16" s="106">
        <f t="shared" si="11"/>
        <v>113.85527208913464</v>
      </c>
      <c r="AH16" s="108">
        <f t="shared" si="16"/>
        <v>-30.60886394426166</v>
      </c>
      <c r="AI16" s="106">
        <f t="shared" si="12"/>
        <v>1.3677540273997055</v>
      </c>
      <c r="AJ16" s="106">
        <f t="shared" si="13"/>
        <v>11.538376879223437</v>
      </c>
      <c r="AK16" s="106">
        <f t="shared" si="14"/>
        <v>-4.7757188246206068</v>
      </c>
      <c r="AL16" s="106"/>
      <c r="AM16" s="5"/>
      <c r="AO16" s="1"/>
      <c r="AP16" s="53"/>
      <c r="AU16" s="28"/>
    </row>
    <row r="17" spans="1:47">
      <c r="A17" s="98" t="s">
        <v>16</v>
      </c>
      <c r="B17" s="133">
        <v>133712</v>
      </c>
      <c r="C17" s="89">
        <v>174078</v>
      </c>
      <c r="D17" s="89">
        <v>118849</v>
      </c>
      <c r="E17" s="89">
        <v>111227</v>
      </c>
      <c r="F17" s="89">
        <v>113544</v>
      </c>
      <c r="G17" s="89">
        <v>109406</v>
      </c>
      <c r="H17" s="89">
        <v>101573</v>
      </c>
      <c r="I17" s="134">
        <v>117349</v>
      </c>
      <c r="J17" s="92">
        <v>111479</v>
      </c>
      <c r="K17" s="92">
        <v>118140</v>
      </c>
      <c r="L17" s="157">
        <v>119723</v>
      </c>
      <c r="M17" s="228">
        <v>116566</v>
      </c>
      <c r="N17" s="228">
        <v>111746</v>
      </c>
      <c r="O17" s="228">
        <v>125666</v>
      </c>
      <c r="P17" s="228">
        <v>98771</v>
      </c>
      <c r="Q17" s="228">
        <v>86117</v>
      </c>
      <c r="R17" s="228">
        <v>96588</v>
      </c>
      <c r="S17" s="228">
        <v>88066</v>
      </c>
      <c r="T17" s="228"/>
      <c r="U17" s="105">
        <f t="shared" si="0"/>
        <v>30.188763910494199</v>
      </c>
      <c r="V17" s="106">
        <f t="shared" si="1"/>
        <v>-31.726582336653685</v>
      </c>
      <c r="W17" s="106">
        <f t="shared" si="2"/>
        <v>-6.4131797490933868</v>
      </c>
      <c r="X17" s="106">
        <f t="shared" si="3"/>
        <v>2.0831272982279483</v>
      </c>
      <c r="Y17" s="106">
        <f t="shared" si="4"/>
        <v>-3.6444021700838443</v>
      </c>
      <c r="Z17" s="107">
        <f t="shared" si="5"/>
        <v>-7.1595707730837423</v>
      </c>
      <c r="AA17" s="106">
        <f t="shared" si="6"/>
        <v>15.531686570249967</v>
      </c>
      <c r="AB17" s="106">
        <f t="shared" si="7"/>
        <v>-5.0021730053089506</v>
      </c>
      <c r="AC17" s="108">
        <f t="shared" si="8"/>
        <v>5.9751163896339223</v>
      </c>
      <c r="AD17" s="106">
        <f t="shared" si="9"/>
        <v>1.3399356695446081</v>
      </c>
      <c r="AE17" s="106">
        <f t="shared" si="15"/>
        <v>-2.6369202241841583</v>
      </c>
      <c r="AF17" s="106">
        <f t="shared" si="10"/>
        <v>-4.1349964826793411</v>
      </c>
      <c r="AG17" s="106">
        <f t="shared" si="11"/>
        <v>12.456821720687989</v>
      </c>
      <c r="AH17" s="108">
        <f t="shared" si="16"/>
        <v>-21.401970302229721</v>
      </c>
      <c r="AI17" s="106">
        <f t="shared" si="12"/>
        <v>-12.811452754350974</v>
      </c>
      <c r="AJ17" s="106">
        <f t="shared" si="13"/>
        <v>12.159039446334639</v>
      </c>
      <c r="AK17" s="106">
        <f t="shared" si="14"/>
        <v>-8.8230421998591968</v>
      </c>
      <c r="AL17" s="106"/>
      <c r="AM17" s="5"/>
      <c r="AO17" s="1"/>
      <c r="AP17" s="53"/>
      <c r="AU17" s="28"/>
    </row>
    <row r="18" spans="1:47">
      <c r="A18" s="98" t="s">
        <v>17</v>
      </c>
      <c r="B18" s="133">
        <v>158158</v>
      </c>
      <c r="C18" s="89">
        <v>191993</v>
      </c>
      <c r="D18" s="89">
        <v>127302</v>
      </c>
      <c r="E18" s="89">
        <v>109778</v>
      </c>
      <c r="F18" s="89">
        <v>123153</v>
      </c>
      <c r="G18" s="89">
        <v>124927</v>
      </c>
      <c r="H18" s="89">
        <v>103731</v>
      </c>
      <c r="I18" s="134">
        <v>127719</v>
      </c>
      <c r="J18" s="92">
        <v>113204</v>
      </c>
      <c r="K18" s="92">
        <v>116607</v>
      </c>
      <c r="L18" s="157">
        <v>128717</v>
      </c>
      <c r="M18" s="228">
        <v>140578</v>
      </c>
      <c r="N18" s="228">
        <v>124424</v>
      </c>
      <c r="O18" s="228">
        <v>128177</v>
      </c>
      <c r="P18" s="228">
        <v>86011</v>
      </c>
      <c r="Q18" s="228">
        <v>85422</v>
      </c>
      <c r="R18" s="228">
        <v>127602</v>
      </c>
      <c r="S18" s="228">
        <v>109034</v>
      </c>
      <c r="T18" s="228"/>
      <c r="U18" s="105">
        <f t="shared" si="0"/>
        <v>21.393163798227089</v>
      </c>
      <c r="V18" s="106">
        <f t="shared" si="1"/>
        <v>-33.694457610433716</v>
      </c>
      <c r="W18" s="106">
        <f t="shared" si="2"/>
        <v>-13.765691033919342</v>
      </c>
      <c r="X18" s="106">
        <f t="shared" si="3"/>
        <v>12.183679790121882</v>
      </c>
      <c r="Y18" s="106">
        <f t="shared" si="4"/>
        <v>1.4404846004563427</v>
      </c>
      <c r="Z18" s="107">
        <f t="shared" si="5"/>
        <v>-16.966708557797755</v>
      </c>
      <c r="AA18" s="106">
        <f t="shared" si="6"/>
        <v>23.125198831593256</v>
      </c>
      <c r="AB18" s="106">
        <f t="shared" si="7"/>
        <v>-11.364793022181507</v>
      </c>
      <c r="AC18" s="108">
        <f t="shared" si="8"/>
        <v>3.0060775237624111</v>
      </c>
      <c r="AD18" s="106">
        <f t="shared" si="9"/>
        <v>10.385311344944986</v>
      </c>
      <c r="AE18" s="106">
        <f t="shared" si="15"/>
        <v>9.2147890333056246</v>
      </c>
      <c r="AF18" s="106">
        <f t="shared" si="10"/>
        <v>-11.491129479719445</v>
      </c>
      <c r="AG18" s="106">
        <f t="shared" si="11"/>
        <v>3.0162991062817461</v>
      </c>
      <c r="AH18" s="108">
        <f t="shared" si="16"/>
        <v>-32.896697535439273</v>
      </c>
      <c r="AI18" s="106">
        <f t="shared" si="12"/>
        <v>-0.68479613072746504</v>
      </c>
      <c r="AJ18" s="106">
        <f t="shared" si="13"/>
        <v>49.378380276743691</v>
      </c>
      <c r="AK18" s="106">
        <f t="shared" si="14"/>
        <v>-14.551496058055516</v>
      </c>
      <c r="AL18" s="106"/>
      <c r="AM18" s="5"/>
      <c r="AO18" s="1"/>
      <c r="AP18" s="53"/>
      <c r="AU18" s="28"/>
    </row>
    <row r="19" spans="1:47">
      <c r="A19" s="98" t="s">
        <v>18</v>
      </c>
      <c r="B19" s="133">
        <v>85421</v>
      </c>
      <c r="C19" s="89">
        <v>106752</v>
      </c>
      <c r="D19" s="89">
        <v>79391</v>
      </c>
      <c r="E19" s="89">
        <v>79272</v>
      </c>
      <c r="F19" s="89">
        <v>85242</v>
      </c>
      <c r="G19" s="89">
        <v>76557</v>
      </c>
      <c r="H19" s="89">
        <v>64740</v>
      </c>
      <c r="I19" s="134">
        <v>70627</v>
      </c>
      <c r="J19" s="92">
        <v>79279</v>
      </c>
      <c r="K19" s="92">
        <v>82560</v>
      </c>
      <c r="L19" s="157">
        <v>86570</v>
      </c>
      <c r="M19" s="228">
        <v>87794</v>
      </c>
      <c r="N19" s="228">
        <v>87426</v>
      </c>
      <c r="O19" s="228">
        <v>82694</v>
      </c>
      <c r="P19" s="228">
        <v>61817</v>
      </c>
      <c r="Q19" s="228">
        <v>60335</v>
      </c>
      <c r="R19" s="228">
        <v>78202</v>
      </c>
      <c r="S19" s="228">
        <v>63293</v>
      </c>
      <c r="T19" s="228"/>
      <c r="U19" s="105">
        <f t="shared" si="0"/>
        <v>24.97161119631004</v>
      </c>
      <c r="V19" s="106">
        <f t="shared" si="1"/>
        <v>-25.630433153477217</v>
      </c>
      <c r="W19" s="106">
        <f t="shared" si="2"/>
        <v>-0.14989104558451211</v>
      </c>
      <c r="X19" s="106">
        <f t="shared" si="3"/>
        <v>7.5310323947926125</v>
      </c>
      <c r="Y19" s="106">
        <f t="shared" si="4"/>
        <v>-10.188639403111143</v>
      </c>
      <c r="Z19" s="107">
        <f t="shared" si="5"/>
        <v>-15.435557819663781</v>
      </c>
      <c r="AA19" s="106">
        <f t="shared" si="6"/>
        <v>9.093296261970961</v>
      </c>
      <c r="AB19" s="106">
        <f t="shared" si="7"/>
        <v>12.250272558653206</v>
      </c>
      <c r="AC19" s="108">
        <f t="shared" si="8"/>
        <v>4.1385486698873599</v>
      </c>
      <c r="AD19" s="106">
        <f t="shared" si="9"/>
        <v>4.8570736434108532</v>
      </c>
      <c r="AE19" s="106">
        <f t="shared" si="15"/>
        <v>1.4138847175695968</v>
      </c>
      <c r="AF19" s="106">
        <f t="shared" si="10"/>
        <v>-0.41916304075449345</v>
      </c>
      <c r="AG19" s="106">
        <f t="shared" si="11"/>
        <v>-5.4125774941093034</v>
      </c>
      <c r="AH19" s="108">
        <f t="shared" si="16"/>
        <v>-25.246087987036542</v>
      </c>
      <c r="AI19" s="106">
        <f t="shared" si="12"/>
        <v>-2.3973987738000875</v>
      </c>
      <c r="AJ19" s="106">
        <f t="shared" si="13"/>
        <v>29.612994116184638</v>
      </c>
      <c r="AK19" s="106">
        <f t="shared" si="14"/>
        <v>-19.064729802306847</v>
      </c>
      <c r="AL19" s="106"/>
      <c r="AM19" s="5"/>
      <c r="AO19" s="1"/>
      <c r="AP19" s="53"/>
      <c r="AU19" s="28"/>
    </row>
    <row r="20" spans="1:47">
      <c r="A20" s="98" t="s">
        <v>19</v>
      </c>
      <c r="B20" s="133">
        <v>146712</v>
      </c>
      <c r="C20" s="89">
        <v>176113</v>
      </c>
      <c r="D20" s="89">
        <v>129234</v>
      </c>
      <c r="E20" s="89">
        <v>123830</v>
      </c>
      <c r="F20" s="89">
        <v>117338</v>
      </c>
      <c r="G20" s="89">
        <v>120756</v>
      </c>
      <c r="H20" s="89">
        <v>108961</v>
      </c>
      <c r="I20" s="134">
        <v>118037</v>
      </c>
      <c r="J20" s="92">
        <v>119171</v>
      </c>
      <c r="K20" s="92">
        <v>117542</v>
      </c>
      <c r="L20" s="157">
        <v>120117</v>
      </c>
      <c r="M20" s="228">
        <v>129112</v>
      </c>
      <c r="N20" s="228">
        <v>166753</v>
      </c>
      <c r="O20" s="228">
        <v>130561</v>
      </c>
      <c r="P20" s="228">
        <v>89840</v>
      </c>
      <c r="Q20" s="228">
        <v>84187</v>
      </c>
      <c r="R20" s="228">
        <v>109066</v>
      </c>
      <c r="S20" s="228">
        <v>106094</v>
      </c>
      <c r="T20" s="228"/>
      <c r="U20" s="105">
        <f t="shared" si="0"/>
        <v>20.039942199683733</v>
      </c>
      <c r="V20" s="106">
        <f t="shared" si="1"/>
        <v>-26.618705035971225</v>
      </c>
      <c r="W20" s="106">
        <f t="shared" si="2"/>
        <v>-4.1815621276134767</v>
      </c>
      <c r="X20" s="106">
        <f t="shared" si="3"/>
        <v>-5.2426714043446658</v>
      </c>
      <c r="Y20" s="106">
        <f t="shared" si="4"/>
        <v>2.9129523257597709</v>
      </c>
      <c r="Z20" s="107">
        <f t="shared" si="5"/>
        <v>-9.7676305939249399</v>
      </c>
      <c r="AA20" s="106">
        <f t="shared" si="6"/>
        <v>8.3295858151081585</v>
      </c>
      <c r="AB20" s="106">
        <f t="shared" si="7"/>
        <v>0.96071570778654158</v>
      </c>
      <c r="AC20" s="108">
        <f t="shared" si="8"/>
        <v>-1.3669432999639175</v>
      </c>
      <c r="AD20" s="106">
        <f t="shared" si="9"/>
        <v>2.1907063007265486</v>
      </c>
      <c r="AE20" s="106">
        <f t="shared" si="15"/>
        <v>7.4885320146190804</v>
      </c>
      <c r="AF20" s="106">
        <f t="shared" si="10"/>
        <v>29.15375797756986</v>
      </c>
      <c r="AG20" s="106">
        <f t="shared" si="11"/>
        <v>-21.703957350092651</v>
      </c>
      <c r="AH20" s="108">
        <f t="shared" si="16"/>
        <v>-31.18925253329861</v>
      </c>
      <c r="AI20" s="106">
        <f>(Q20-P20)/P20*100</f>
        <v>-6.2922974176313442</v>
      </c>
      <c r="AJ20" s="106">
        <f t="shared" si="13"/>
        <v>29.552068609167687</v>
      </c>
      <c r="AK20" s="106">
        <f t="shared" si="14"/>
        <v>-2.7249555315130287</v>
      </c>
      <c r="AL20" s="106"/>
      <c r="AM20" s="5"/>
      <c r="AO20" s="1"/>
      <c r="AP20" s="53"/>
      <c r="AU20" s="28"/>
    </row>
    <row r="21" spans="1:47">
      <c r="A21" s="98" t="s">
        <v>20</v>
      </c>
      <c r="B21" s="133">
        <v>146117</v>
      </c>
      <c r="C21" s="89">
        <v>169427</v>
      </c>
      <c r="D21" s="89">
        <v>115193</v>
      </c>
      <c r="E21" s="89">
        <v>110462</v>
      </c>
      <c r="F21" s="89">
        <v>135327</v>
      </c>
      <c r="G21" s="89">
        <v>121999</v>
      </c>
      <c r="H21" s="89">
        <v>110748</v>
      </c>
      <c r="I21" s="134">
        <v>111281</v>
      </c>
      <c r="J21" s="92">
        <v>108919</v>
      </c>
      <c r="K21" s="92">
        <v>122514</v>
      </c>
      <c r="L21" s="157">
        <v>138807</v>
      </c>
      <c r="M21" s="228">
        <v>138493</v>
      </c>
      <c r="N21" s="228">
        <v>146841</v>
      </c>
      <c r="O21" s="228">
        <v>115120</v>
      </c>
      <c r="P21" s="228">
        <v>89029</v>
      </c>
      <c r="Q21" s="228">
        <v>87659</v>
      </c>
      <c r="R21" s="228">
        <v>119279</v>
      </c>
      <c r="S21" s="228">
        <v>107310</v>
      </c>
      <c r="T21" s="228"/>
      <c r="U21" s="105">
        <f t="shared" si="0"/>
        <v>15.952969195918341</v>
      </c>
      <c r="V21" s="106">
        <f t="shared" si="1"/>
        <v>-32.010246300766703</v>
      </c>
      <c r="W21" s="106">
        <f t="shared" si="2"/>
        <v>-4.1070203918640891</v>
      </c>
      <c r="X21" s="106">
        <f t="shared" si="3"/>
        <v>22.510003440097044</v>
      </c>
      <c r="Y21" s="106">
        <f t="shared" si="4"/>
        <v>-9.8487367635431209</v>
      </c>
      <c r="Z21" s="107">
        <f t="shared" si="5"/>
        <v>-9.2222067393995033</v>
      </c>
      <c r="AA21" s="106">
        <f t="shared" si="6"/>
        <v>0.4812727995087947</v>
      </c>
      <c r="AB21" s="106">
        <f t="shared" si="7"/>
        <v>-2.1225546139952014</v>
      </c>
      <c r="AC21" s="108">
        <f t="shared" si="8"/>
        <v>12.481752494973328</v>
      </c>
      <c r="AD21" s="106">
        <f t="shared" si="9"/>
        <v>13.298888290317842</v>
      </c>
      <c r="AE21" s="106">
        <f t="shared" si="15"/>
        <v>-0.22621337540613945</v>
      </c>
      <c r="AF21" s="106">
        <f t="shared" si="10"/>
        <v>6.02774147429834</v>
      </c>
      <c r="AG21" s="106">
        <f t="shared" si="11"/>
        <v>-21.60227729312658</v>
      </c>
      <c r="AH21" s="108">
        <f t="shared" si="16"/>
        <v>-22.664176511466298</v>
      </c>
      <c r="AI21" s="106">
        <f t="shared" si="12"/>
        <v>-1.5388244279953722</v>
      </c>
      <c r="AJ21" s="106">
        <f t="shared" si="13"/>
        <v>36.071595614825632</v>
      </c>
      <c r="AK21" s="106">
        <f t="shared" si="14"/>
        <v>-10.034457029317819</v>
      </c>
      <c r="AL21" s="106"/>
      <c r="AM21" s="5"/>
      <c r="AO21" s="1"/>
      <c r="AP21" s="53"/>
      <c r="AU21" s="28"/>
    </row>
    <row r="22" spans="1:47">
      <c r="A22" s="98" t="s">
        <v>21</v>
      </c>
      <c r="B22" s="133">
        <v>115312</v>
      </c>
      <c r="C22" s="89">
        <v>160529</v>
      </c>
      <c r="D22" s="89">
        <v>115293</v>
      </c>
      <c r="E22" s="89">
        <v>112665</v>
      </c>
      <c r="F22" s="89">
        <v>116194</v>
      </c>
      <c r="G22" s="89">
        <v>100041</v>
      </c>
      <c r="H22" s="89">
        <v>94591</v>
      </c>
      <c r="I22" s="134">
        <v>102951</v>
      </c>
      <c r="J22" s="92">
        <v>108802</v>
      </c>
      <c r="K22" s="92">
        <v>112389</v>
      </c>
      <c r="L22" s="157">
        <v>125704</v>
      </c>
      <c r="M22" s="228">
        <v>117435</v>
      </c>
      <c r="N22" s="228">
        <v>144375</v>
      </c>
      <c r="O22" s="228">
        <v>112738</v>
      </c>
      <c r="P22" s="228">
        <v>79873</v>
      </c>
      <c r="Q22" s="228">
        <v>82421</v>
      </c>
      <c r="R22" s="228">
        <v>99246</v>
      </c>
      <c r="S22" s="228">
        <v>93215</v>
      </c>
      <c r="T22" s="228"/>
      <c r="U22" s="105">
        <f t="shared" si="0"/>
        <v>39.212744553905928</v>
      </c>
      <c r="V22" s="106">
        <f t="shared" si="1"/>
        <v>-28.179332083299592</v>
      </c>
      <c r="W22" s="106">
        <f t="shared" si="2"/>
        <v>-2.2794098514220291</v>
      </c>
      <c r="X22" s="106">
        <f t="shared" si="3"/>
        <v>3.1322948564327873</v>
      </c>
      <c r="Y22" s="106">
        <f t="shared" si="4"/>
        <v>-13.901750520680931</v>
      </c>
      <c r="Z22" s="107">
        <f t="shared" si="5"/>
        <v>-5.4477664157695349</v>
      </c>
      <c r="AA22" s="106">
        <f t="shared" si="6"/>
        <v>8.838050131619287</v>
      </c>
      <c r="AB22" s="106">
        <f t="shared" si="7"/>
        <v>5.6832862235432389</v>
      </c>
      <c r="AC22" s="108">
        <f t="shared" si="8"/>
        <v>3.2968143967941765</v>
      </c>
      <c r="AD22" s="106">
        <f t="shared" si="9"/>
        <v>11.847244837128189</v>
      </c>
      <c r="AE22" s="106">
        <f t="shared" si="15"/>
        <v>-6.5781518487876278</v>
      </c>
      <c r="AF22" s="106">
        <f t="shared" si="10"/>
        <v>22.940349980840466</v>
      </c>
      <c r="AG22" s="106">
        <f t="shared" si="11"/>
        <v>-21.913073593073591</v>
      </c>
      <c r="AH22" s="108">
        <f t="shared" si="16"/>
        <v>-29.151661374159556</v>
      </c>
      <c r="AI22" s="106">
        <f t="shared" si="12"/>
        <v>3.1900642269602995</v>
      </c>
      <c r="AJ22" s="106">
        <f t="shared" si="13"/>
        <v>20.41348685407845</v>
      </c>
      <c r="AK22" s="106">
        <f t="shared" si="14"/>
        <v>-6.076819216895391</v>
      </c>
      <c r="AL22" s="106"/>
      <c r="AM22" s="5"/>
      <c r="AO22" s="1"/>
      <c r="AP22" s="53"/>
      <c r="AU22" s="28"/>
    </row>
    <row r="23" spans="1:47" ht="15" thickBot="1">
      <c r="A23" s="98" t="s">
        <v>22</v>
      </c>
      <c r="B23" s="133">
        <v>144247</v>
      </c>
      <c r="C23" s="89">
        <v>193712</v>
      </c>
      <c r="D23" s="89">
        <v>141669</v>
      </c>
      <c r="E23" s="89">
        <v>138169</v>
      </c>
      <c r="F23" s="89">
        <v>120872</v>
      </c>
      <c r="G23" s="89">
        <v>119668</v>
      </c>
      <c r="H23" s="89">
        <v>114538</v>
      </c>
      <c r="I23" s="134">
        <v>123360</v>
      </c>
      <c r="J23" s="135">
        <v>121438</v>
      </c>
      <c r="K23" s="96">
        <v>128421</v>
      </c>
      <c r="L23" s="231">
        <v>123730</v>
      </c>
      <c r="M23" s="229">
        <v>132066</v>
      </c>
      <c r="N23" s="229">
        <v>126607</v>
      </c>
      <c r="O23" s="229">
        <v>115003</v>
      </c>
      <c r="P23" s="230">
        <v>83364</v>
      </c>
      <c r="Q23" s="230">
        <v>79846</v>
      </c>
      <c r="R23" s="230">
        <v>98271</v>
      </c>
      <c r="S23" s="230">
        <v>104178</v>
      </c>
      <c r="T23" s="230"/>
      <c r="U23" s="136">
        <f t="shared" si="0"/>
        <v>34.291874354405984</v>
      </c>
      <c r="V23" s="137">
        <f t="shared" si="1"/>
        <v>-26.866172462211946</v>
      </c>
      <c r="W23" s="138">
        <f t="shared" si="2"/>
        <v>-2.4705475439228062</v>
      </c>
      <c r="X23" s="138">
        <f t="shared" si="3"/>
        <v>-12.518727066129159</v>
      </c>
      <c r="Y23" s="138">
        <f t="shared" si="4"/>
        <v>-0.99609504268978766</v>
      </c>
      <c r="Z23" s="139">
        <f t="shared" si="5"/>
        <v>-4.2868603135341115</v>
      </c>
      <c r="AA23" s="140">
        <f t="shared" si="6"/>
        <v>7.7022472891092919</v>
      </c>
      <c r="AB23" s="140">
        <f t="shared" si="7"/>
        <v>-1.558041504539559</v>
      </c>
      <c r="AC23" s="139">
        <f t="shared" si="8"/>
        <v>5.7502593916237092</v>
      </c>
      <c r="AD23" s="140">
        <f t="shared" si="9"/>
        <v>-3.652829365913675</v>
      </c>
      <c r="AE23" s="140">
        <f t="shared" si="15"/>
        <v>6.737250464721571</v>
      </c>
      <c r="AF23" s="106">
        <f t="shared" si="10"/>
        <v>-4.1335392909605808</v>
      </c>
      <c r="AG23" s="106">
        <f t="shared" si="11"/>
        <v>-9.1653700032383671</v>
      </c>
      <c r="AH23" s="108">
        <f t="shared" si="16"/>
        <v>-27.511456222881144</v>
      </c>
      <c r="AI23" s="190">
        <f t="shared" si="12"/>
        <v>-4.2200470226956481</v>
      </c>
      <c r="AJ23" s="190">
        <f t="shared" si="13"/>
        <v>23.07567066603211</v>
      </c>
      <c r="AK23" s="190">
        <f t="shared" si="14"/>
        <v>6.0109289617486334</v>
      </c>
      <c r="AL23" s="190"/>
      <c r="AM23" s="5"/>
      <c r="AO23" s="1"/>
      <c r="AP23" s="53"/>
      <c r="AU23" s="28"/>
    </row>
    <row r="24" spans="1:47" ht="15" thickBot="1">
      <c r="A24" s="128" t="str">
        <f>Auto_Usato_2018_2026!A26</f>
        <v>TOTALE Gen - Mar</v>
      </c>
      <c r="B24" s="165">
        <f t="shared" ref="B24:I24" si="17">SUM(B12:B23)</f>
        <v>1796898</v>
      </c>
      <c r="C24" s="165">
        <f t="shared" si="17"/>
        <v>1950664</v>
      </c>
      <c r="D24" s="165">
        <f t="shared" si="17"/>
        <v>1667654</v>
      </c>
      <c r="E24" s="165">
        <f t="shared" si="17"/>
        <v>1420664</v>
      </c>
      <c r="F24" s="165">
        <f t="shared" si="17"/>
        <v>1444180</v>
      </c>
      <c r="G24" s="165">
        <f t="shared" si="17"/>
        <v>1432878</v>
      </c>
      <c r="H24" s="165">
        <f t="shared" si="17"/>
        <v>1280346</v>
      </c>
      <c r="I24" s="165">
        <f t="shared" si="17"/>
        <v>1349666</v>
      </c>
      <c r="J24" s="148">
        <f>SUM(J12:J23)</f>
        <v>1372683</v>
      </c>
      <c r="K24" s="165">
        <f>SUM(K12:K23)</f>
        <v>1414635</v>
      </c>
      <c r="L24" s="165">
        <f>SUM(L12:L23)</f>
        <v>1507333</v>
      </c>
      <c r="M24" s="165">
        <f>SUM(M12:M14)</f>
        <v>409725</v>
      </c>
      <c r="N24" s="165">
        <f t="shared" ref="N24:T24" si="18">SUM(N12:N14)</f>
        <v>323707</v>
      </c>
      <c r="O24" s="165">
        <f t="shared" si="18"/>
        <v>417228</v>
      </c>
      <c r="P24" s="165">
        <f t="shared" si="18"/>
        <v>296009</v>
      </c>
      <c r="Q24" s="165">
        <f t="shared" si="18"/>
        <v>259543</v>
      </c>
      <c r="R24" s="165">
        <f t="shared" si="18"/>
        <v>325272</v>
      </c>
      <c r="S24" s="165">
        <f t="shared" si="18"/>
        <v>303304</v>
      </c>
      <c r="T24" s="165">
        <f t="shared" si="18"/>
        <v>314195</v>
      </c>
      <c r="U24" s="80">
        <f t="shared" ref="U24:Z24" si="19">SUM(U12:U23)</f>
        <v>147.00163413028716</v>
      </c>
      <c r="V24" s="82">
        <f t="shared" si="19"/>
        <v>-142.13143779736393</v>
      </c>
      <c r="W24" s="82">
        <f t="shared" si="19"/>
        <v>-148.04524633761764</v>
      </c>
      <c r="X24" s="82">
        <f t="shared" si="19"/>
        <v>25.986341417798258</v>
      </c>
      <c r="Y24" s="82">
        <f t="shared" si="19"/>
        <v>-11.696964362491345</v>
      </c>
      <c r="Z24" s="82">
        <f t="shared" si="19"/>
        <v>-126.57911474061169</v>
      </c>
      <c r="AA24" s="143">
        <f t="shared" ref="AA24" si="20">(I24-H24)/H24*100</f>
        <v>5.4141614844737287</v>
      </c>
      <c r="AB24" s="143">
        <f>(J24-I24)/I24*100</f>
        <v>1.7053848878166893</v>
      </c>
      <c r="AC24" s="144">
        <f>(K24-J24)/J24*100</f>
        <v>3.0562045279208672</v>
      </c>
      <c r="AD24" s="142">
        <f>(L24-K24)/K24*100</f>
        <v>6.5527857009051811</v>
      </c>
      <c r="AE24" s="142">
        <f>(M24-L24)/L24*100</f>
        <v>-72.817884302937713</v>
      </c>
      <c r="AF24" s="142">
        <f>(N24-M24)/M24*100</f>
        <v>-20.994081396058331</v>
      </c>
      <c r="AG24" s="142">
        <f t="shared" si="11"/>
        <v>28.890632578226604</v>
      </c>
      <c r="AH24" s="144">
        <f t="shared" si="16"/>
        <v>-29.053419233608484</v>
      </c>
      <c r="AI24" s="142">
        <f t="shared" si="12"/>
        <v>-12.319220023715495</v>
      </c>
      <c r="AJ24" s="142">
        <f t="shared" ref="AJ24" si="21">(R24-Q24)/Q24*100</f>
        <v>25.324897993781377</v>
      </c>
      <c r="AK24" s="142">
        <f t="shared" ref="AK24" si="22">(S24-R24)/R24*100</f>
        <v>-6.7537322610000246</v>
      </c>
      <c r="AL24" s="142">
        <f>(T24-S24)/S24*100</f>
        <v>3.5907868013610109</v>
      </c>
      <c r="AM24" s="5"/>
      <c r="AN24" s="6" t="s">
        <v>67</v>
      </c>
      <c r="AO24" s="2" t="s">
        <v>68</v>
      </c>
      <c r="AP24" s="53"/>
      <c r="AU24" s="28"/>
    </row>
    <row r="25" spans="1:47" ht="15" thickBot="1">
      <c r="A25" s="129" t="s">
        <v>23</v>
      </c>
      <c r="B25" s="82">
        <f t="shared" ref="B25:R25" si="23">SUM(B12:B23)</f>
        <v>1796898</v>
      </c>
      <c r="C25" s="81">
        <f t="shared" si="23"/>
        <v>1950664</v>
      </c>
      <c r="D25" s="81">
        <f t="shared" si="23"/>
        <v>1667654</v>
      </c>
      <c r="E25" s="81">
        <f t="shared" si="23"/>
        <v>1420664</v>
      </c>
      <c r="F25" s="81">
        <f t="shared" si="23"/>
        <v>1444180</v>
      </c>
      <c r="G25" s="81">
        <f t="shared" si="23"/>
        <v>1432878</v>
      </c>
      <c r="H25" s="81">
        <f t="shared" si="23"/>
        <v>1280346</v>
      </c>
      <c r="I25" s="81">
        <f t="shared" si="23"/>
        <v>1349666</v>
      </c>
      <c r="J25" s="148">
        <f t="shared" si="23"/>
        <v>1372683</v>
      </c>
      <c r="K25" s="216">
        <f t="shared" si="23"/>
        <v>1414635</v>
      </c>
      <c r="L25" s="216">
        <f t="shared" si="23"/>
        <v>1507333</v>
      </c>
      <c r="M25" s="216">
        <f t="shared" si="23"/>
        <v>1540680</v>
      </c>
      <c r="N25" s="216">
        <f t="shared" si="23"/>
        <v>1310244</v>
      </c>
      <c r="O25" s="216">
        <f t="shared" si="23"/>
        <v>1491281</v>
      </c>
      <c r="P25" s="216">
        <f t="shared" si="23"/>
        <v>1051834</v>
      </c>
      <c r="Q25" s="216">
        <f t="shared" si="23"/>
        <v>984763</v>
      </c>
      <c r="R25" s="216">
        <f t="shared" si="23"/>
        <v>1245362</v>
      </c>
      <c r="S25" s="216">
        <f t="shared" ref="S25" si="24">SUM(S12:S23)</f>
        <v>1163860</v>
      </c>
      <c r="T25" s="216"/>
      <c r="U25" s="141">
        <f t="shared" ref="U25:AB25" si="25">(C25-B25)/B25*100</f>
        <v>8.5573026404392465</v>
      </c>
      <c r="V25" s="142">
        <f t="shared" si="25"/>
        <v>-14.508393039498346</v>
      </c>
      <c r="W25" s="142">
        <f t="shared" si="25"/>
        <v>-14.810626185047978</v>
      </c>
      <c r="X25" s="142">
        <f t="shared" si="25"/>
        <v>1.6552823186904153</v>
      </c>
      <c r="Y25" s="142">
        <f t="shared" si="25"/>
        <v>-0.78258942791064823</v>
      </c>
      <c r="Z25" s="142">
        <f t="shared" si="25"/>
        <v>-10.645149133422386</v>
      </c>
      <c r="AA25" s="143">
        <f t="shared" si="25"/>
        <v>5.4141614844737287</v>
      </c>
      <c r="AB25" s="142">
        <f t="shared" si="25"/>
        <v>1.7053848878166893</v>
      </c>
      <c r="AC25" s="144">
        <f>(K25-J25)/J25*100</f>
        <v>3.0562045279208672</v>
      </c>
      <c r="AD25" s="142">
        <f>(L25-K25)/K25*100</f>
        <v>6.5527857009051811</v>
      </c>
      <c r="AE25" s="142">
        <f>(M25-L25)/L25*100</f>
        <v>2.2123180478368085</v>
      </c>
      <c r="AF25" s="142">
        <f>(N25-M25)/M25*100</f>
        <v>-14.956772334293946</v>
      </c>
      <c r="AG25" s="142">
        <f t="shared" si="11"/>
        <v>13.817044764181327</v>
      </c>
      <c r="AH25" s="144">
        <f t="shared" si="16"/>
        <v>-29.467752891641481</v>
      </c>
      <c r="AI25" s="142">
        <f t="shared" si="12"/>
        <v>-6.3765765320383245</v>
      </c>
      <c r="AJ25" s="142">
        <f>(R25-Q25)/Q25*100</f>
        <v>26.463118537150564</v>
      </c>
      <c r="AK25" s="142">
        <f>(S25-R25)/R25*100</f>
        <v>-6.5444424994499597</v>
      </c>
      <c r="AL25" s="142"/>
      <c r="AM25" s="5"/>
      <c r="AN25" s="6" t="s">
        <v>67</v>
      </c>
      <c r="AO25" s="2" t="s">
        <v>68</v>
      </c>
      <c r="AP25" s="53"/>
      <c r="AU25" s="28"/>
    </row>
    <row r="26" spans="1:47">
      <c r="A26" s="33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30"/>
      <c r="X26" s="30"/>
      <c r="Y26" s="24"/>
      <c r="AD26" s="30"/>
      <c r="AE26" s="30"/>
      <c r="AF26" s="30"/>
      <c r="AG26" s="30"/>
      <c r="AI26" s="30"/>
      <c r="AJ26" s="30"/>
      <c r="AK26" s="30"/>
      <c r="AL26" s="30" t="s">
        <v>75</v>
      </c>
      <c r="AN26" s="7">
        <v>42248</v>
      </c>
      <c r="AO26" s="8">
        <v>118122</v>
      </c>
      <c r="AP26" s="8">
        <v>130818</v>
      </c>
    </row>
    <row r="27" spans="1:47">
      <c r="AN27" s="7">
        <v>42278</v>
      </c>
      <c r="AO27" s="8">
        <v>111427</v>
      </c>
      <c r="AP27" s="8">
        <v>133606</v>
      </c>
    </row>
    <row r="28" spans="1:47">
      <c r="AN28" s="7">
        <v>42309</v>
      </c>
      <c r="AO28" s="8">
        <v>103099</v>
      </c>
      <c r="AP28" s="8">
        <v>134790</v>
      </c>
      <c r="AQ28" s="54"/>
    </row>
    <row r="29" spans="1:47">
      <c r="AN29" s="7">
        <v>42339</v>
      </c>
      <c r="AO29" s="8">
        <v>123497</v>
      </c>
      <c r="AP29" s="8">
        <v>110056</v>
      </c>
      <c r="AQ29" s="55"/>
    </row>
    <row r="30" spans="1:47">
      <c r="AN30" s="7">
        <v>42370</v>
      </c>
      <c r="AO30" s="8">
        <v>117286</v>
      </c>
      <c r="AP30" s="8">
        <v>155851</v>
      </c>
      <c r="AQ30" s="55"/>
    </row>
    <row r="31" spans="1:47">
      <c r="AN31" s="7">
        <v>42401</v>
      </c>
      <c r="AO31" s="8">
        <v>124001</v>
      </c>
      <c r="AP31" s="8">
        <v>173100</v>
      </c>
      <c r="AQ31" s="55"/>
    </row>
    <row r="32" spans="1:47">
      <c r="AN32" s="7">
        <v>42431</v>
      </c>
      <c r="AO32" s="8">
        <v>120835</v>
      </c>
      <c r="AP32" s="8">
        <v>191412</v>
      </c>
      <c r="AQ32" s="55"/>
    </row>
    <row r="33" spans="1:43">
      <c r="AN33" s="7">
        <v>42461</v>
      </c>
      <c r="AO33" s="8">
        <v>116607</v>
      </c>
      <c r="AP33" s="8">
        <v>168135</v>
      </c>
      <c r="AQ33" s="55"/>
    </row>
    <row r="34" spans="1:43">
      <c r="AN34" s="7">
        <v>42491</v>
      </c>
      <c r="AO34" s="8">
        <v>131662</v>
      </c>
      <c r="AP34" s="8">
        <v>188659</v>
      </c>
      <c r="AQ34" s="55"/>
    </row>
    <row r="35" spans="1:43">
      <c r="AN35" s="7">
        <v>42522</v>
      </c>
      <c r="AO35" s="8">
        <v>111479</v>
      </c>
      <c r="AP35" s="8">
        <v>166232</v>
      </c>
      <c r="AQ35" s="55"/>
    </row>
    <row r="36" spans="1:43">
      <c r="AN36" s="7">
        <v>42553</v>
      </c>
      <c r="AO36" s="8">
        <v>113204</v>
      </c>
      <c r="AP36" s="8">
        <v>137226</v>
      </c>
      <c r="AQ36" s="55"/>
    </row>
    <row r="37" spans="1:43">
      <c r="AN37" s="7">
        <v>42583</v>
      </c>
      <c r="AO37" s="8">
        <v>79279</v>
      </c>
      <c r="AP37" s="8">
        <v>72006</v>
      </c>
      <c r="AQ37" s="55"/>
    </row>
    <row r="38" spans="1:43">
      <c r="AN38" s="7">
        <v>42615</v>
      </c>
      <c r="AO38" s="9">
        <v>119171</v>
      </c>
      <c r="AP38" s="8">
        <v>154399</v>
      </c>
      <c r="AQ38" s="55"/>
    </row>
    <row r="39" spans="1:43">
      <c r="AN39" s="7">
        <v>42646</v>
      </c>
      <c r="AO39" s="9">
        <v>108919</v>
      </c>
      <c r="AP39" s="10">
        <v>147438</v>
      </c>
      <c r="AQ39" s="55"/>
    </row>
    <row r="40" spans="1:43">
      <c r="AN40" s="7">
        <v>42675</v>
      </c>
      <c r="AO40" s="9">
        <v>108802</v>
      </c>
      <c r="AP40" s="10">
        <v>146399</v>
      </c>
      <c r="AQ40" s="55"/>
    </row>
    <row r="41" spans="1:43">
      <c r="AN41" s="7">
        <v>42705</v>
      </c>
      <c r="AO41" s="9">
        <v>121438</v>
      </c>
      <c r="AP41" s="10">
        <v>125065</v>
      </c>
      <c r="AQ41" s="55"/>
    </row>
    <row r="42" spans="1:43">
      <c r="AN42" s="7">
        <v>42736</v>
      </c>
      <c r="AO42" s="9">
        <v>123829</v>
      </c>
      <c r="AP42" s="10">
        <v>172033</v>
      </c>
      <c r="AQ42" s="55"/>
    </row>
    <row r="43" spans="1:43">
      <c r="AN43" s="7">
        <v>42767</v>
      </c>
      <c r="AO43" s="9">
        <v>121140</v>
      </c>
      <c r="AP43" s="10">
        <v>184350</v>
      </c>
      <c r="AQ43" s="55"/>
    </row>
    <row r="44" spans="1:43">
      <c r="AN44" s="7">
        <v>42795</v>
      </c>
      <c r="AO44" s="9">
        <v>132023</v>
      </c>
      <c r="AP44" s="10">
        <v>226780</v>
      </c>
      <c r="AQ44" s="55"/>
    </row>
    <row r="45" spans="1:43">
      <c r="AN45" s="7">
        <v>42826</v>
      </c>
      <c r="AO45" s="9">
        <v>105129</v>
      </c>
      <c r="AP45" s="10">
        <v>160967</v>
      </c>
      <c r="AQ45" s="55"/>
    </row>
    <row r="46" spans="1:43">
      <c r="AN46" s="7">
        <v>42856</v>
      </c>
      <c r="AO46" s="9">
        <v>134341</v>
      </c>
      <c r="AP46" s="10">
        <v>204803</v>
      </c>
      <c r="AQ46" s="55"/>
    </row>
    <row r="47" spans="1:43">
      <c r="AN47" s="7">
        <v>42888</v>
      </c>
      <c r="AO47" s="9">
        <v>118140</v>
      </c>
      <c r="AP47" s="10">
        <v>188361</v>
      </c>
      <c r="AQ47" s="55"/>
    </row>
    <row r="48" spans="1:43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N48" s="7">
        <v>42918</v>
      </c>
      <c r="AO48" s="9">
        <v>116607</v>
      </c>
      <c r="AP48" s="10">
        <v>145938</v>
      </c>
      <c r="AQ48" s="55"/>
    </row>
    <row r="50" spans="40:43">
      <c r="AN50" s="7">
        <v>42979</v>
      </c>
      <c r="AO50" s="9">
        <v>117542</v>
      </c>
      <c r="AP50" s="9">
        <v>167449</v>
      </c>
      <c r="AQ50" s="55"/>
    </row>
    <row r="51" spans="40:43">
      <c r="AN51" s="7">
        <v>43010</v>
      </c>
      <c r="AO51" s="9">
        <v>122514</v>
      </c>
      <c r="AP51" s="9">
        <v>158278</v>
      </c>
      <c r="AQ51" s="55"/>
    </row>
    <row r="52" spans="40:43">
      <c r="AN52" s="7">
        <v>43040</v>
      </c>
      <c r="AO52" s="9">
        <v>112389</v>
      </c>
      <c r="AP52" s="9">
        <v>156332</v>
      </c>
      <c r="AQ52" s="55"/>
    </row>
    <row r="53" spans="40:43">
      <c r="AN53" s="7">
        <v>43070</v>
      </c>
      <c r="AO53" s="9">
        <v>127686</v>
      </c>
      <c r="AP53" s="9">
        <v>121100</v>
      </c>
      <c r="AQ53" s="55"/>
    </row>
    <row r="54" spans="40:43">
      <c r="AN54" s="7">
        <v>43102</v>
      </c>
      <c r="AO54" s="9">
        <v>166437</v>
      </c>
      <c r="AP54" s="9">
        <v>177822</v>
      </c>
    </row>
    <row r="55" spans="40:43">
      <c r="AN55" s="7">
        <v>43132</v>
      </c>
      <c r="AO55" s="9">
        <v>125326</v>
      </c>
      <c r="AP55" s="9">
        <v>181734</v>
      </c>
    </row>
    <row r="56" spans="40:43">
      <c r="AN56" s="7">
        <v>43160</v>
      </c>
      <c r="AO56" s="9">
        <v>121245</v>
      </c>
      <c r="AP56" s="9">
        <v>213731</v>
      </c>
    </row>
    <row r="68" spans="40:41">
      <c r="AN68" s="1"/>
      <c r="AO68" s="1"/>
    </row>
    <row r="69" spans="40:41">
      <c r="AN69" s="1"/>
      <c r="AO69" s="1"/>
    </row>
    <row r="70" spans="40:41">
      <c r="AN70" s="1"/>
      <c r="AO70" s="1"/>
    </row>
  </sheetData>
  <mergeCells count="20">
    <mergeCell ref="M10:M11"/>
    <mergeCell ref="K10:K11"/>
    <mergeCell ref="J10:J11"/>
    <mergeCell ref="H10:H11"/>
    <mergeCell ref="I10:I11"/>
    <mergeCell ref="L10:L11"/>
    <mergeCell ref="G10:G11"/>
    <mergeCell ref="B10:B11"/>
    <mergeCell ref="C10:C11"/>
    <mergeCell ref="D10:D11"/>
    <mergeCell ref="E10:E11"/>
    <mergeCell ref="F10:F11"/>
    <mergeCell ref="N10:N11"/>
    <mergeCell ref="T10:T11"/>
    <mergeCell ref="P10:P11"/>
    <mergeCell ref="O10:O11"/>
    <mergeCell ref="U10:AL10"/>
    <mergeCell ref="Q10:Q11"/>
    <mergeCell ref="R10:R11"/>
    <mergeCell ref="S10:S1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3" orientation="landscape" r:id="rId1"/>
  <headerFooter>
    <oddFooter>&amp;L&amp;"Trebuchet MS,Grassetto"&amp;10&amp;K04-024ANFIA - Studi e Statistiche</oddFooter>
  </headerFooter>
  <ignoredErrors>
    <ignoredError sqref="U24:Z24 B25:R25 S25 B24:L24 M24:T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3</vt:i4>
      </vt:variant>
    </vt:vector>
  </HeadingPairs>
  <TitlesOfParts>
    <vt:vector size="8" baseType="lpstr">
      <vt:lpstr>Usato_Tipo_Veicolo</vt:lpstr>
      <vt:lpstr>Auto_Usato_2018_2026</vt:lpstr>
      <vt:lpstr>Auto_Usato_Età_Fuel</vt:lpstr>
      <vt:lpstr>Radiazioni_Tipo_Veicolo</vt:lpstr>
      <vt:lpstr>Auto_Radiazioni_2018_2026</vt:lpstr>
      <vt:lpstr>Auto_Radiazioni_2018_2026!Area_stampa</vt:lpstr>
      <vt:lpstr>Auto_Usato_2018_2026!Area_stampa</vt:lpstr>
      <vt:lpstr>Auto_Usato_2018_2026!Titoli_stampa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donato silvio</dc:creator>
  <cp:lastModifiedBy>Alessio Irene</cp:lastModifiedBy>
  <cp:lastPrinted>2025-04-07T12:36:01Z</cp:lastPrinted>
  <dcterms:created xsi:type="dcterms:W3CDTF">2015-02-27T10:15:16Z</dcterms:created>
  <dcterms:modified xsi:type="dcterms:W3CDTF">2026-04-08T13:53:00Z</dcterms:modified>
</cp:coreProperties>
</file>